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ödenekler  (2)" sheetId="1" r:id="rId1"/>
    <sheet name="gelir  (2)" sheetId="2" r:id="rId2"/>
    <sheet name="KADRO" sheetId="3" r:id="rId3"/>
    <sheet name="Araçlar" sheetId="4" r:id="rId4"/>
  </sheets>
  <definedNames>
    <definedName name="_xlnm.Print_Area" localSheetId="0">'ödenekler  (2)'!$B$1:$R$118</definedName>
    <definedName name="_xlnm.Print_Titles" localSheetId="0">'ödenekler  (2)'!$6:$7</definedName>
  </definedNames>
  <calcPr fullCalcOnLoad="1"/>
</workbook>
</file>

<file path=xl/sharedStrings.xml><?xml version="1.0" encoding="utf-8"?>
<sst xmlns="http://schemas.openxmlformats.org/spreadsheetml/2006/main" count="474" uniqueCount="237">
  <si>
    <t>GENEL TARIM SİGORTASI FONU</t>
  </si>
  <si>
    <t>(Madde 2)</t>
  </si>
  <si>
    <t>KUR</t>
  </si>
  <si>
    <t>FONKSİYONEL</t>
  </si>
  <si>
    <t>FİN</t>
  </si>
  <si>
    <t>EKONOMİK</t>
  </si>
  <si>
    <t>ÖDENEĞİN ADI</t>
  </si>
  <si>
    <t>I</t>
  </si>
  <si>
    <t>II</t>
  </si>
  <si>
    <t>III</t>
  </si>
  <si>
    <t>IV</t>
  </si>
  <si>
    <t>EKONOMİK İŞLER VE HİZMETLER</t>
  </si>
  <si>
    <t>Tarım, Ormancılık, Balıkçılık ve Avcılık Hizmetleri</t>
  </si>
  <si>
    <t>Tarım Hizmetleri</t>
  </si>
  <si>
    <t>Fonlar</t>
  </si>
  <si>
    <t>PERSONEL GİDERLERİ</t>
  </si>
  <si>
    <t>MEMURLAR</t>
  </si>
  <si>
    <t>Temel Maaşlar</t>
  </si>
  <si>
    <t>Memur Maaşları</t>
  </si>
  <si>
    <t>Ek Çalışma Karşılıkları</t>
  </si>
  <si>
    <t>DİĞER PERSONEL</t>
  </si>
  <si>
    <t>Ücret ve Diğer Ödenekler</t>
  </si>
  <si>
    <t>SOSYAL GÜVENLİK KURUMUNA DEVLET PRİMİ GİDERLERİ</t>
  </si>
  <si>
    <t>Sosyal Sigortalar Kurumuna</t>
  </si>
  <si>
    <t>İhtiyat Sandığına</t>
  </si>
  <si>
    <t>MAL VE HİZMET ALIM GİDERLERİ</t>
  </si>
  <si>
    <t>TÜKETİME YÖNELİK MAL VE MALZEME ALIMLARI</t>
  </si>
  <si>
    <t>Kırtasiye ve Büro Malzemesi  Alımları</t>
  </si>
  <si>
    <t>Kırtasiye Alımları</t>
  </si>
  <si>
    <t>Büro  Malzemesi Alımları</t>
  </si>
  <si>
    <t>Periyodik Yayın Alımları</t>
  </si>
  <si>
    <t>Baskı ve Cilt Giderleri</t>
  </si>
  <si>
    <t>Su ve Temizlik Malzemesi Alımları</t>
  </si>
  <si>
    <t>Temizlik Malzemesi Alımları</t>
  </si>
  <si>
    <t>Enerji Alımları</t>
  </si>
  <si>
    <t>Akaryakıt ve Yağ  Alımları</t>
  </si>
  <si>
    <t>Yiyecek, İçecek ve Yem Alımları</t>
  </si>
  <si>
    <t>İçecek Alımları</t>
  </si>
  <si>
    <t>Özel Malzeme Alımları</t>
  </si>
  <si>
    <t>Laboratuvar Malzemesi ile Kimyevi ve Temrinlik Malzeme Alımları</t>
  </si>
  <si>
    <t>Diğer Tüketim Mal ve Malzemesi Alımları</t>
  </si>
  <si>
    <t xml:space="preserve">Diğer Tüketim Mal ve Malzemesi Alımları     </t>
  </si>
  <si>
    <t>YOLLUKLAR</t>
  </si>
  <si>
    <t>Yurtiçi Geçici Görev Yollukları</t>
  </si>
  <si>
    <t>GÖREV GİDERLERİ</t>
  </si>
  <si>
    <t>Yasal Giderler</t>
  </si>
  <si>
    <t>Mahkeme Harç ve Giderleri</t>
  </si>
  <si>
    <t>Diğer Giderler</t>
  </si>
  <si>
    <t>Diğer Yasal Giderler</t>
  </si>
  <si>
    <t>HİZMET ALIMLARI</t>
  </si>
  <si>
    <t>Müşavir Firma ve Kişilere Ödemeler</t>
  </si>
  <si>
    <t>Diğer Müşavir Firma ve Kişilere Ödemeler</t>
  </si>
  <si>
    <t>Haberleşme Giderleri</t>
  </si>
  <si>
    <t>Posta Giderleri</t>
  </si>
  <si>
    <t>Telefon Abonelik ve Kullanım Ücretleri</t>
  </si>
  <si>
    <t>Tarifeye Bağlı Ödemeler</t>
  </si>
  <si>
    <t>İlan Giderleri</t>
  </si>
  <si>
    <t>Sigorta Giderleri</t>
  </si>
  <si>
    <t>Temsil Giderleri</t>
  </si>
  <si>
    <t>Menkul Mal  Alım Giderleri</t>
  </si>
  <si>
    <t>Büro ve İşyeri Mal ve Malzeme Alımları</t>
  </si>
  <si>
    <t xml:space="preserve">Büro ve İşyeri Makine ve Techizat Alımları        </t>
  </si>
  <si>
    <t>Avadanlık ve Yedek Parça Alımları</t>
  </si>
  <si>
    <t>Yangından Korunma Malzemeleri Alımları</t>
  </si>
  <si>
    <t xml:space="preserve">Gayri Maddi Hak Alımları </t>
  </si>
  <si>
    <t>Bilgisayar Yazılım Alımları ve Yapımları</t>
  </si>
  <si>
    <t>Fikri Hak Alımları</t>
  </si>
  <si>
    <t>Bakım ve Onarım Giderleri</t>
  </si>
  <si>
    <t>Tefrişat Bakım ve Onarım Giderleri</t>
  </si>
  <si>
    <t>Makine Teçhizat Bakım ve Onarım Giderleri</t>
  </si>
  <si>
    <t>Taşıt Bakım ve Onarım Giderleri</t>
  </si>
  <si>
    <t>GAYRİMENKUL MAL BAKIM VE ONARIM GİDERLERİ</t>
  </si>
  <si>
    <t>Hizmet Binası  Bakım ve Onarım Giderleri</t>
  </si>
  <si>
    <t>Büro Bakım ve Onarımı Giderleri</t>
  </si>
  <si>
    <t>GELİRİN NEVİ</t>
  </si>
  <si>
    <t>VERGİ GELİRLERİ</t>
  </si>
  <si>
    <t>ULUSLARARASI MUAMELELERDEN ALINAN VERGİLER</t>
  </si>
  <si>
    <t>Uluslararası Muamelelerden Alınan Vergiler</t>
  </si>
  <si>
    <t>VERGİ GELİRLERİNDEN ALINAN PAYLAR</t>
  </si>
  <si>
    <t>Mahalli İdarelerden Alınan Paylar</t>
  </si>
  <si>
    <t>Diğerleri</t>
  </si>
  <si>
    <t>Diğer İdarelerden Alınan Paylar</t>
  </si>
  <si>
    <t>Harçlar</t>
  </si>
  <si>
    <t>Sair Harçlar</t>
  </si>
  <si>
    <t>VERGİ DIŞI GELİRLER</t>
  </si>
  <si>
    <t>DİĞER MÜLKİYET GELİRLERİ</t>
  </si>
  <si>
    <t>Gayrimenkul Kiraları</t>
  </si>
  <si>
    <t>Diğer Gayrimenkul Kira Gelirleri</t>
  </si>
  <si>
    <t>Faiz, İkraz ve Tavizlerden Geri Alınanlar</t>
  </si>
  <si>
    <t>Diğer Faizler</t>
  </si>
  <si>
    <t>AÇIKLAMA</t>
  </si>
  <si>
    <t>MOTOSİKLET</t>
  </si>
  <si>
    <t>ÇİFT KABİN</t>
  </si>
  <si>
    <t>JEEP</t>
  </si>
  <si>
    <t>SSANGYONG</t>
  </si>
  <si>
    <t>KE 783</t>
  </si>
  <si>
    <t>LL 830</t>
  </si>
  <si>
    <t>BAREM</t>
  </si>
  <si>
    <t>ÖDENEKLER</t>
  </si>
  <si>
    <t>GELİRLER</t>
  </si>
  <si>
    <t>40</t>
  </si>
  <si>
    <t>04</t>
  </si>
  <si>
    <t>01</t>
  </si>
  <si>
    <t>90</t>
  </si>
  <si>
    <t>02</t>
  </si>
  <si>
    <t>03</t>
  </si>
  <si>
    <t>Bahçe Malzemesi Alımları ile Yapım ve Bakım Giderleri</t>
  </si>
  <si>
    <t>CARİ TRANSFERLER</t>
  </si>
  <si>
    <t>Hane Halkına Yapılan Transferler</t>
  </si>
  <si>
    <t>Tarımsal Amaçlı Transferler</t>
  </si>
  <si>
    <t>Ürün Destekleme Ödemeleri</t>
  </si>
  <si>
    <t>Hayvancılık Destekleme Ödemeleri</t>
  </si>
  <si>
    <t>Sosyal Amaçlı Transferler</t>
  </si>
  <si>
    <t>Kıdem Tazminatları</t>
  </si>
  <si>
    <t>KADROLAR</t>
  </si>
  <si>
    <t>ARAÇLAR</t>
  </si>
  <si>
    <t>Ödenecek Vergi, Resim, Harçlar Ve Benzeri Giderler</t>
  </si>
  <si>
    <t>İşletme Ruhsatı Ödemeleri ve Benzeri Giderler</t>
  </si>
  <si>
    <t>TEMSİL VE TANITIM GİDERLERİ</t>
  </si>
  <si>
    <t>Su Alımları</t>
  </si>
  <si>
    <t>Vergi Ödemeleri ve Benzeri Giderler</t>
  </si>
  <si>
    <t>Diğer Hizmet Alımları</t>
  </si>
  <si>
    <t>Diğer Dayanıklı Mal ve Malzeme Alımları</t>
  </si>
  <si>
    <t>İDARİ HARÇLAR VE ÜCRETLER SANAYİ DIŞI VE ARIZİ SATIŞLAR</t>
  </si>
  <si>
    <t>Diğer Özel Malzeme Alımları</t>
  </si>
  <si>
    <t>2013 stok yapıldığı için 7.000 kullanıldı 2014 stok yapılmadı</t>
  </si>
  <si>
    <t xml:space="preserve"> şuanda 1 gazete + 1 rg</t>
  </si>
  <si>
    <t>resmi gazete + makbuz + teslim fişi (son 3 yıl makbuz ve teslim fişi basılmadığından bu yıl yapılacak)</t>
  </si>
  <si>
    <t>(belediye faturası bakanlıktan ödenir şebeke suyu yeterli olmadığından dışardan tanker ile su alınmaktadır)</t>
  </si>
  <si>
    <t>(bakanlık ile ortak temizlik yapılmakta)</t>
  </si>
  <si>
    <t>(2 direk için bayrak)</t>
  </si>
  <si>
    <t>(binanın ön ve arka tarafında kalan bölüm için)</t>
  </si>
  <si>
    <t>(savcılıktan gelen yazıda bundan sonra mahkemelik bir durum olduğunda devlet tarafından temsil edilmeyecek savcılık davaya bakmayacak)</t>
  </si>
  <si>
    <t>(Bankaların hs. İşletim ücreti ile ilgili masraflar karşılığı senede 4 kez 3 aylık gider 350)</t>
  </si>
  <si>
    <t>(9 araç + 2 motosiklet)</t>
  </si>
  <si>
    <t>(bina +9 araç + 2 motosiklet)</t>
  </si>
  <si>
    <t>(yeni arşiv dosyalama sistemi yapılacak / üretici kişi bazında)</t>
  </si>
  <si>
    <t>10.000 tl  (bina ilaçlaması ile bina dış çephe cam temizliği) + 31.000 tl (TEMİZLİKCİ 2300 tl aylık 6 aylık yönetim kurulu karar alır ve hayat pahalılığına göre artış yapılır)</t>
  </si>
  <si>
    <t>(AİLINACAK OLAN BİLGİSAYAR PRG)</t>
  </si>
  <si>
    <t>Yurtdışı Geçici Görev Yollukları</t>
  </si>
  <si>
    <t xml:space="preserve">"A" CETVELİ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</si>
  <si>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"B" CETVELİ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</si>
  <si>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 Kaynağı</t>
  </si>
  <si>
    <t>Kurumsal</t>
  </si>
  <si>
    <t>KADRO    ADEDİ</t>
  </si>
  <si>
    <t>KADRO ADI</t>
  </si>
  <si>
    <t>DERECE</t>
  </si>
  <si>
    <t>47/2010 Sayılı Yasa Karşılığı Baremler</t>
  </si>
  <si>
    <t>ÜST KADEME YÖNETİCİSİ</t>
  </si>
  <si>
    <t>Müdür</t>
  </si>
  <si>
    <t>18/A</t>
  </si>
  <si>
    <t>18</t>
  </si>
  <si>
    <t>17/B</t>
  </si>
  <si>
    <t>15</t>
  </si>
  <si>
    <t>8-9</t>
  </si>
  <si>
    <t>4</t>
  </si>
  <si>
    <t>KURUMSAL</t>
  </si>
  <si>
    <t>Bakanlık / Daire</t>
  </si>
  <si>
    <t>Plaka  No</t>
  </si>
  <si>
    <t>Yılı</t>
  </si>
  <si>
    <t>Markası</t>
  </si>
  <si>
    <t>Modeli</t>
  </si>
  <si>
    <t>Ağırlığı</t>
  </si>
  <si>
    <t>Açıklama</t>
  </si>
  <si>
    <t>Teknik İşler Amiri</t>
  </si>
  <si>
    <t>ÜST KADEME YÖNETİCİSİ SAYILMAYAN DİĞER YÖNETİCİLER</t>
  </si>
  <si>
    <t>Mali İşler Amiri</t>
  </si>
  <si>
    <t>Ziraat Mühendisi</t>
  </si>
  <si>
    <t>MALİ HİZMETLER SINIFI</t>
  </si>
  <si>
    <t>Muhasip</t>
  </si>
  <si>
    <t>10-16</t>
  </si>
  <si>
    <t>1 Münhal</t>
  </si>
  <si>
    <t>İDARİ HİZMETLER SINIFI</t>
  </si>
  <si>
    <t>Fon Sekreteri (İdari Memur)</t>
  </si>
  <si>
    <t>TEKNİSYEN HİZMETLERİ SINIFI</t>
  </si>
  <si>
    <t>Bilgisayar Operatörü</t>
  </si>
  <si>
    <t>7-15</t>
  </si>
  <si>
    <t>KİTABET HİZMETLERİ SINIFI</t>
  </si>
  <si>
    <t>Katip</t>
  </si>
  <si>
    <t>ODACI VE ŞOFÖR HİZMETLERİ SINIFI</t>
  </si>
  <si>
    <t>Odacı - Şoför</t>
  </si>
  <si>
    <t>TARIM ve ORMAN MÜHENDİSLİĞİ ve HAYVANCILIK HİZMETERİ</t>
  </si>
  <si>
    <t>Genel Tarım Sigortası Fonu</t>
  </si>
  <si>
    <t xml:space="preserve"> -</t>
  </si>
  <si>
    <t xml:space="preserve">SUZUKİ </t>
  </si>
  <si>
    <t xml:space="preserve">REXTON </t>
  </si>
  <si>
    <t>5-8</t>
  </si>
  <si>
    <t>9-11</t>
  </si>
  <si>
    <t>2</t>
  </si>
  <si>
    <t>1</t>
  </si>
  <si>
    <t>Toplam</t>
  </si>
  <si>
    <t>‘’C’’ CETVELİ</t>
  </si>
  <si>
    <t>(Madde 3)</t>
  </si>
  <si>
    <t>‘’D’’ CETVELİ</t>
  </si>
  <si>
    <t>Bilgiye Abonelik Giderleri</t>
  </si>
  <si>
    <t>Yurtdışı Staj ve Eğitim Giderleri</t>
  </si>
  <si>
    <t>06</t>
  </si>
  <si>
    <t>SERMAYE GİDERLERİ</t>
  </si>
  <si>
    <t>GAYRİMENKÜL SERMAYE ÜRETİM GİDERLERİ</t>
  </si>
  <si>
    <t>Müteahhitlik Giderleri</t>
  </si>
  <si>
    <t>MENKUL MAL, GAYRIMADDİ HAK ALIM, BAKIM VE ONARIM GİDERLERİ</t>
  </si>
  <si>
    <t>ARTIŞ VEYA AZALIŞ (TL)</t>
  </si>
  <si>
    <t>Ağırlama, Tören, Fuar Organizasyon Giderleri</t>
  </si>
  <si>
    <t>Bilgisayar Hizmeti Alımları</t>
  </si>
  <si>
    <t>Kara Taşıt Alımı</t>
  </si>
  <si>
    <t>Taşıt Alımı</t>
  </si>
  <si>
    <t>MAMÜL MAL ALIMI</t>
  </si>
  <si>
    <t xml:space="preserve"> </t>
  </si>
  <si>
    <t>16/A</t>
  </si>
  <si>
    <t>V/WAGEN AMAROG</t>
  </si>
  <si>
    <t xml:space="preserve">2019 YILI İLK 12 AY GERÇEKLEŞEN </t>
  </si>
  <si>
    <t>İLK 12 AY GERÇEKLEŞEN</t>
  </si>
  <si>
    <t>Hizmet Binası</t>
  </si>
  <si>
    <t>Güneş Enerjisi Yapım Projesi</t>
  </si>
  <si>
    <t>MR 766</t>
  </si>
  <si>
    <t>RN 783</t>
  </si>
  <si>
    <t>RN 983</t>
  </si>
  <si>
    <t>SM 529</t>
  </si>
  <si>
    <t>OPEL CORSA</t>
  </si>
  <si>
    <t>SALON</t>
  </si>
  <si>
    <t>2.070 Kg</t>
  </si>
  <si>
    <t>2.686 Kg</t>
  </si>
  <si>
    <t>2.335 Kg</t>
  </si>
  <si>
    <t>1.138 Kg</t>
  </si>
  <si>
    <t>SN 176</t>
  </si>
  <si>
    <t>FORD RANGER</t>
  </si>
  <si>
    <t>2.234 Kg</t>
  </si>
  <si>
    <t>SN 405</t>
  </si>
  <si>
    <t>2022 BÜTÇE ÖDENEĞİ (TL)</t>
  </si>
  <si>
    <t>2022 YILI BÜTÇE GELİRİ (TL)</t>
  </si>
  <si>
    <t>3 münhal</t>
  </si>
  <si>
    <t>2022 TADİL ÖDENEK (TL)</t>
  </si>
  <si>
    <t>2023 BÜTÇE ÖDENEĞİ (TL)</t>
  </si>
  <si>
    <t xml:space="preserve">Çift Kabin Araç Alımı Projesi </t>
  </si>
  <si>
    <t>2022 YILI TADİL BÜTÇE GELİRİ (TL)</t>
  </si>
  <si>
    <t>2023 YILI BÜTÇE GELİRİ (TL)</t>
  </si>
  <si>
    <t>6-15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</si>
</sst>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TL&quot;#,##0;\-&quot;YTL&quot;#,##0"/>
    <numFmt numFmtId="173" formatCode="&quot;YTL&quot;#,##0;[Red]\-&quot;YTL&quot;#,##0"/>
    <numFmt numFmtId="174" formatCode="&quot;YTL&quot;#,##0.00;\-&quot;YTL&quot;#,##0.00"/>
    <numFmt numFmtId="175" formatCode="&quot;YTL&quot;#,##0.00;[Red]\-&quot;YTL&quot;#,##0.00"/>
    <numFmt numFmtId="176" formatCode="_-&quot;YTL&quot;* #,##0_-;\-&quot;YTL&quot;* #,##0_-;_-&quot;YTL&quot;* &quot;-&quot;_-;_-@_-"/>
    <numFmt numFmtId="177" formatCode="_-&quot;YTL&quot;* #,##0.00_-;\-&quot;YTL&quot;* #,##0.00_-;_-&quot;YTL&quot;* &quot;-&quot;??_-;_-@_-"/>
    <numFmt numFmtId="178" formatCode="&quot;₺&quot;#,##0;\-&quot;₺&quot;#,##0"/>
    <numFmt numFmtId="179" formatCode="&quot;₺&quot;#,##0;[Red]\-&quot;₺&quot;#,##0"/>
    <numFmt numFmtId="180" formatCode="&quot;₺&quot;#,##0.00;\-&quot;₺&quot;#,##0.00"/>
    <numFmt numFmtId="181" formatCode="&quot;₺&quot;#,##0.00;[Red]\-&quot;₺&quot;#,##0.00"/>
    <numFmt numFmtId="182" formatCode="_-&quot;₺&quot;* #,##0_-;\-&quot;₺&quot;* #,##0_-;_-&quot;₺&quot;* &quot;-&quot;_-;_-@_-"/>
    <numFmt numFmtId="183" formatCode="_-&quot;₺&quot;* #,##0.00_-;\-&quot;₺&quot;* #,##0.00_-;_-&quot;₺&quot;* &quot;-&quot;??_-;_-@_-"/>
    <numFmt numFmtId="184" formatCode="#,##0\ &quot;₺&quot;;\-#,##0\ &quot;₺&quot;"/>
    <numFmt numFmtId="185" formatCode="#,##0\ &quot;₺&quot;;[Red]\-#,##0\ &quot;₺&quot;"/>
    <numFmt numFmtId="186" formatCode="#,##0.00\ &quot;₺&quot;;\-#,##0.00\ &quot;₺&quot;"/>
    <numFmt numFmtId="187" formatCode="#,##0.00\ &quot;₺&quot;;[Red]\-#,##0.00\ &quot;₺&quot;"/>
    <numFmt numFmtId="188" formatCode="_-* #,##0\ &quot;₺&quot;_-;\-* #,##0\ &quot;₺&quot;_-;_-* &quot;-&quot;\ &quot;₺&quot;_-;_-@_-"/>
    <numFmt numFmtId="189" formatCode="_-* #,##0\ _₺_-;\-* #,##0\ _₺_-;_-* &quot;-&quot;\ _₺_-;_-@_-"/>
    <numFmt numFmtId="190" formatCode="_-* #,##0.00\ &quot;₺&quot;_-;\-* #,##0.00\ &quot;₺&quot;_-;_-* &quot;-&quot;??\ &quot;₺&quot;_-;_-@_-"/>
    <numFmt numFmtId="191" formatCode="_-* #,##0.00\ _₺_-;\-* #,##0.00\ _₺_-;_-* &quot;-&quot;??\ _₺_-;_-@_-"/>
    <numFmt numFmtId="192" formatCode="_-* #,##0\ &quot;$&quot;_-;\-* #,##0\ &quot;$&quot;_-;_-* &quot;-&quot;\ &quot;$&quot;_-;_-@_-"/>
    <numFmt numFmtId="193" formatCode="_-* #,##0\ _Y_T_L_-;\-* #,##0\ _Y_T_L_-;_-* &quot;-&quot;\ _Y_T_L_-;_-@_-"/>
    <numFmt numFmtId="194" formatCode="_-* #,##0.00\ &quot;$&quot;_-;\-* #,##0.00\ &quot;$&quot;_-;_-* &quot;-&quot;??\ &quot;$&quot;_-;_-@_-"/>
    <numFmt numFmtId="195" formatCode="_-* #,##0.00\ _Y_T_L_-;\-* #,##0.00\ _Y_T_L_-;_-* &quot;-&quot;??\ _Y_T_L_-;_-@_-"/>
    <numFmt numFmtId="196" formatCode="#,##0\ "/>
    <numFmt numFmtId="197" formatCode="00"/>
    <numFmt numFmtId="198" formatCode="\ @"/>
  </numFmts>
  <fonts count="55">
    <font>
      <sz val="10"/>
      <name val="Arial Tur"/>
      <family val="0"/>
    </font>
    <font>
      <b/>
      <sz val="10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sz val="8"/>
      <name val="Arial Tur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u val="single"/>
      <sz val="8"/>
      <name val="Arial Tur"/>
      <family val="0"/>
    </font>
    <font>
      <u val="single"/>
      <sz val="8"/>
      <name val="Arial Tur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0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41" fillId="41" borderId="5" applyNumberFormat="0" applyAlignment="0" applyProtection="0"/>
    <xf numFmtId="0" fontId="42" fillId="42" borderId="6" applyNumberFormat="0" applyAlignment="0" applyProtection="0"/>
    <xf numFmtId="0" fontId="19" fillId="43" borderId="7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8" applyNumberFormat="0" applyAlignment="0" applyProtection="0"/>
    <xf numFmtId="0" fontId="44" fillId="44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45" borderId="5" applyNumberFormat="0" applyAlignment="0" applyProtection="0"/>
    <xf numFmtId="0" fontId="49" fillId="0" borderId="12" applyNumberFormat="0" applyFill="0" applyAlignment="0" applyProtection="0"/>
    <xf numFmtId="0" fontId="50" fillId="46" borderId="0" applyNumberFormat="0" applyBorder="0" applyAlignment="0" applyProtection="0"/>
    <xf numFmtId="0" fontId="9" fillId="0" borderId="0">
      <alignment/>
      <protection/>
    </xf>
    <xf numFmtId="0" fontId="0" fillId="0" borderId="0" applyNumberFormat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7" borderId="13" applyNumberFormat="0" applyFont="0" applyAlignment="0" applyProtection="0"/>
    <xf numFmtId="0" fontId="0" fillId="48" borderId="14" applyNumberFormat="0" applyFont="0" applyAlignment="0" applyProtection="0"/>
    <xf numFmtId="0" fontId="51" fillId="41" borderId="1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53" fillId="0" borderId="17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84" applyFont="1">
      <alignment/>
      <protection/>
    </xf>
    <xf numFmtId="0" fontId="3" fillId="0" borderId="0" xfId="84" applyFont="1">
      <alignment/>
      <protection/>
    </xf>
    <xf numFmtId="0" fontId="2" fillId="0" borderId="0" xfId="84" applyFont="1" applyAlignment="1">
      <alignment horizontal="center"/>
      <protection/>
    </xf>
    <xf numFmtId="0" fontId="10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0" fontId="9" fillId="0" borderId="0" xfId="84" applyFont="1">
      <alignment/>
      <protection/>
    </xf>
    <xf numFmtId="0" fontId="9" fillId="0" borderId="0" xfId="84" applyFont="1" applyAlignment="1">
      <alignment horizontal="left"/>
      <protection/>
    </xf>
    <xf numFmtId="0" fontId="8" fillId="0" borderId="0" xfId="84" applyFont="1">
      <alignment/>
      <protection/>
    </xf>
    <xf numFmtId="0" fontId="7" fillId="0" borderId="0" xfId="84" applyFont="1">
      <alignment/>
      <protection/>
    </xf>
    <xf numFmtId="0" fontId="7" fillId="0" borderId="0" xfId="84" applyFont="1" applyBorder="1" applyAlignment="1">
      <alignment horizontal="center"/>
      <protection/>
    </xf>
    <xf numFmtId="0" fontId="7" fillId="0" borderId="18" xfId="84" applyFont="1" applyBorder="1" applyAlignment="1">
      <alignment horizontal="center" vertical="center"/>
      <protection/>
    </xf>
    <xf numFmtId="0" fontId="7" fillId="0" borderId="19" xfId="84" applyFont="1" applyFill="1" applyBorder="1" applyAlignment="1">
      <alignment horizontal="center"/>
      <protection/>
    </xf>
    <xf numFmtId="49" fontId="7" fillId="0" borderId="19" xfId="84" applyNumberFormat="1" applyFont="1" applyFill="1" applyBorder="1" applyAlignment="1">
      <alignment horizontal="center"/>
      <protection/>
    </xf>
    <xf numFmtId="0" fontId="8" fillId="0" borderId="19" xfId="84" applyFont="1" applyBorder="1">
      <alignment/>
      <protection/>
    </xf>
    <xf numFmtId="0" fontId="4" fillId="0" borderId="20" xfId="84" applyFont="1" applyBorder="1" applyAlignment="1" quotePrefix="1">
      <alignment horizontal="center"/>
      <protection/>
    </xf>
    <xf numFmtId="49" fontId="7" fillId="0" borderId="19" xfId="84" applyNumberFormat="1" applyFont="1" applyFill="1" applyBorder="1" applyAlignment="1">
      <alignment horizontal="left"/>
      <protection/>
    </xf>
    <xf numFmtId="0" fontId="8" fillId="0" borderId="19" xfId="84" applyFont="1" applyBorder="1" applyAlignment="1">
      <alignment horizontal="center"/>
      <protection/>
    </xf>
    <xf numFmtId="0" fontId="7" fillId="0" borderId="21" xfId="84" applyFont="1" applyFill="1" applyBorder="1" applyAlignment="1">
      <alignment horizontal="center"/>
      <protection/>
    </xf>
    <xf numFmtId="49" fontId="7" fillId="0" borderId="21" xfId="84" applyNumberFormat="1" applyFont="1" applyFill="1" applyBorder="1" applyAlignment="1">
      <alignment horizontal="center"/>
      <protection/>
    </xf>
    <xf numFmtId="0" fontId="8" fillId="0" borderId="21" xfId="84" applyFont="1" applyBorder="1">
      <alignment/>
      <protection/>
    </xf>
    <xf numFmtId="0" fontId="8" fillId="0" borderId="21" xfId="84" applyFont="1" applyBorder="1" applyAlignment="1">
      <alignment horizontal="center"/>
      <protection/>
    </xf>
    <xf numFmtId="0" fontId="23" fillId="0" borderId="21" xfId="84" applyFont="1" applyBorder="1" applyAlignment="1">
      <alignment horizontal="center"/>
      <protection/>
    </xf>
    <xf numFmtId="0" fontId="4" fillId="0" borderId="22" xfId="84" applyFont="1" applyBorder="1" applyAlignment="1">
      <alignment horizontal="center"/>
      <protection/>
    </xf>
    <xf numFmtId="198" fontId="24" fillId="0" borderId="21" xfId="84" applyNumberFormat="1" applyFont="1" applyBorder="1">
      <alignment/>
      <protection/>
    </xf>
    <xf numFmtId="198" fontId="25" fillId="0" borderId="21" xfId="84" applyNumberFormat="1" applyFont="1" applyBorder="1" applyAlignment="1">
      <alignment horizontal="center"/>
      <protection/>
    </xf>
    <xf numFmtId="198" fontId="4" fillId="0" borderId="21" xfId="84" applyNumberFormat="1" applyFont="1" applyBorder="1" applyAlignment="1">
      <alignment horizontal="center"/>
      <protection/>
    </xf>
    <xf numFmtId="198" fontId="4" fillId="0" borderId="21" xfId="84" applyNumberFormat="1" applyFont="1" applyBorder="1" applyAlignment="1">
      <alignment horizontal="left"/>
      <protection/>
    </xf>
    <xf numFmtId="0" fontId="4" fillId="0" borderId="0" xfId="84" applyFont="1" applyBorder="1" applyAlignment="1">
      <alignment horizontal="center"/>
      <protection/>
    </xf>
    <xf numFmtId="0" fontId="8" fillId="49" borderId="21" xfId="84" applyFont="1" applyFill="1" applyBorder="1">
      <alignment/>
      <protection/>
    </xf>
    <xf numFmtId="0" fontId="26" fillId="49" borderId="21" xfId="84" applyFont="1" applyFill="1" applyBorder="1">
      <alignment/>
      <protection/>
    </xf>
    <xf numFmtId="0" fontId="8" fillId="49" borderId="21" xfId="84" applyFont="1" applyFill="1" applyBorder="1" applyAlignment="1">
      <alignment horizontal="left"/>
      <protection/>
    </xf>
    <xf numFmtId="0" fontId="8" fillId="0" borderId="21" xfId="84" applyFont="1" applyFill="1" applyBorder="1">
      <alignment/>
      <protection/>
    </xf>
    <xf numFmtId="198" fontId="4" fillId="0" borderId="21" xfId="84" applyNumberFormat="1" applyFont="1" applyBorder="1" applyAlignment="1">
      <alignment horizontal="center" vertical="top"/>
      <protection/>
    </xf>
    <xf numFmtId="0" fontId="23" fillId="0" borderId="0" xfId="84" applyFont="1" applyBorder="1" applyAlignment="1">
      <alignment horizontal="center"/>
      <protection/>
    </xf>
    <xf numFmtId="0" fontId="23" fillId="0" borderId="20" xfId="84" applyFont="1" applyBorder="1" applyAlignment="1">
      <alignment horizontal="center"/>
      <protection/>
    </xf>
    <xf numFmtId="0" fontId="8" fillId="0" borderId="0" xfId="84" applyFont="1" applyBorder="1" applyAlignment="1">
      <alignment horizontal="center"/>
      <protection/>
    </xf>
    <xf numFmtId="198" fontId="27" fillId="0" borderId="0" xfId="84" applyNumberFormat="1" applyFont="1" applyBorder="1">
      <alignment/>
      <protection/>
    </xf>
    <xf numFmtId="198" fontId="27" fillId="0" borderId="0" xfId="84" applyNumberFormat="1" applyFont="1" applyBorder="1" applyAlignment="1">
      <alignment horizontal="center"/>
      <protection/>
    </xf>
    <xf numFmtId="198" fontId="7" fillId="0" borderId="0" xfId="84" applyNumberFormat="1" applyFont="1" applyBorder="1" applyAlignment="1">
      <alignment horizontal="center"/>
      <protection/>
    </xf>
    <xf numFmtId="198" fontId="8" fillId="0" borderId="0" xfId="84" applyNumberFormat="1" applyFont="1" applyBorder="1" applyAlignment="1">
      <alignment horizontal="center"/>
      <protection/>
    </xf>
    <xf numFmtId="1" fontId="27" fillId="0" borderId="0" xfId="84" applyNumberFormat="1" applyFont="1" applyBorder="1" applyAlignment="1">
      <alignment horizontal="center"/>
      <protection/>
    </xf>
    <xf numFmtId="0" fontId="8" fillId="0" borderId="0" xfId="84" applyFont="1" applyAlignment="1">
      <alignment horizontal="center"/>
      <protection/>
    </xf>
    <xf numFmtId="0" fontId="7" fillId="0" borderId="23" xfId="84" applyFont="1" applyFill="1" applyBorder="1" applyAlignment="1">
      <alignment horizontal="center"/>
      <protection/>
    </xf>
    <xf numFmtId="0" fontId="8" fillId="0" borderId="24" xfId="84" applyFont="1" applyBorder="1" applyAlignment="1">
      <alignment horizontal="center"/>
      <protection/>
    </xf>
    <xf numFmtId="0" fontId="7" fillId="0" borderId="25" xfId="84" applyFont="1" applyFill="1" applyBorder="1" applyAlignment="1">
      <alignment horizontal="center"/>
      <protection/>
    </xf>
    <xf numFmtId="0" fontId="8" fillId="0" borderId="26" xfId="84" applyFont="1" applyBorder="1" applyAlignment="1">
      <alignment horizontal="center"/>
      <protection/>
    </xf>
    <xf numFmtId="0" fontId="23" fillId="0" borderId="25" xfId="84" applyFont="1" applyBorder="1" applyAlignment="1">
      <alignment horizontal="center"/>
      <protection/>
    </xf>
    <xf numFmtId="1" fontId="25" fillId="0" borderId="26" xfId="84" applyNumberFormat="1" applyFont="1" applyBorder="1" applyAlignment="1">
      <alignment horizontal="center"/>
      <protection/>
    </xf>
    <xf numFmtId="198" fontId="4" fillId="0" borderId="26" xfId="84" applyNumberFormat="1" applyFont="1" applyBorder="1" applyAlignment="1">
      <alignment horizontal="center"/>
      <protection/>
    </xf>
    <xf numFmtId="198" fontId="4" fillId="0" borderId="26" xfId="84" applyNumberFormat="1" applyFont="1" applyBorder="1" applyAlignment="1">
      <alignment horizontal="center" vertical="top"/>
      <protection/>
    </xf>
    <xf numFmtId="198" fontId="25" fillId="0" borderId="26" xfId="84" applyNumberFormat="1" applyFont="1" applyBorder="1" applyAlignment="1">
      <alignment horizontal="center" vertical="top"/>
      <protection/>
    </xf>
    <xf numFmtId="0" fontId="23" fillId="0" borderId="27" xfId="84" applyFont="1" applyBorder="1" applyAlignment="1">
      <alignment horizontal="center"/>
      <protection/>
    </xf>
    <xf numFmtId="0" fontId="23" fillId="0" borderId="28" xfId="84" applyFont="1" applyBorder="1" applyAlignment="1">
      <alignment horizontal="center"/>
      <protection/>
    </xf>
    <xf numFmtId="0" fontId="23" fillId="0" borderId="29" xfId="84" applyFont="1" applyBorder="1" applyAlignment="1">
      <alignment horizontal="center"/>
      <protection/>
    </xf>
    <xf numFmtId="198" fontId="8" fillId="0" borderId="28" xfId="84" applyNumberFormat="1" applyFont="1" applyBorder="1">
      <alignment/>
      <protection/>
    </xf>
    <xf numFmtId="198" fontId="27" fillId="0" borderId="28" xfId="84" applyNumberFormat="1" applyFont="1" applyBorder="1" applyAlignment="1">
      <alignment horizontal="center"/>
      <protection/>
    </xf>
    <xf numFmtId="198" fontId="8" fillId="0" borderId="28" xfId="84" applyNumberFormat="1" applyFont="1" applyBorder="1" applyAlignment="1">
      <alignment horizontal="center"/>
      <protection/>
    </xf>
    <xf numFmtId="198" fontId="8" fillId="0" borderId="30" xfId="84" applyNumberFormat="1" applyFont="1" applyBorder="1" applyAlignment="1">
      <alignment horizontal="center"/>
      <protection/>
    </xf>
    <xf numFmtId="0" fontId="4" fillId="0" borderId="21" xfId="84" applyFont="1" applyBorder="1" applyAlignment="1">
      <alignment horizontal="center"/>
      <protection/>
    </xf>
    <xf numFmtId="0" fontId="8" fillId="0" borderId="28" xfId="84" applyFont="1" applyBorder="1" applyAlignment="1">
      <alignment horizontal="center"/>
      <protection/>
    </xf>
    <xf numFmtId="0" fontId="8" fillId="0" borderId="31" xfId="84" applyFont="1" applyBorder="1" applyAlignment="1">
      <alignment horizontal="center"/>
      <protection/>
    </xf>
    <xf numFmtId="0" fontId="6" fillId="0" borderId="32" xfId="84" applyFont="1" applyBorder="1" applyAlignment="1">
      <alignment horizontal="center"/>
      <protection/>
    </xf>
    <xf numFmtId="0" fontId="7" fillId="49" borderId="21" xfId="84" applyFont="1" applyFill="1" applyBorder="1">
      <alignment/>
      <protection/>
    </xf>
    <xf numFmtId="0" fontId="2" fillId="0" borderId="0" xfId="84" applyFont="1" applyAlignment="1">
      <alignment horizontal="left"/>
      <protection/>
    </xf>
    <xf numFmtId="0" fontId="2" fillId="0" borderId="0" xfId="84" applyFont="1" applyBorder="1">
      <alignment/>
      <protection/>
    </xf>
    <xf numFmtId="0" fontId="9" fillId="0" borderId="0" xfId="84" applyFont="1" applyBorder="1">
      <alignment/>
      <protection/>
    </xf>
    <xf numFmtId="0" fontId="5" fillId="50" borderId="0" xfId="0" applyFont="1" applyFill="1" applyAlignment="1">
      <alignment/>
    </xf>
    <xf numFmtId="0" fontId="4" fillId="50" borderId="0" xfId="0" applyFont="1" applyFill="1" applyAlignment="1">
      <alignment/>
    </xf>
    <xf numFmtId="0" fontId="0" fillId="50" borderId="0" xfId="0" applyFill="1" applyAlignment="1">
      <alignment/>
    </xf>
    <xf numFmtId="0" fontId="7" fillId="50" borderId="33" xfId="0" applyFont="1" applyFill="1" applyBorder="1" applyAlignment="1">
      <alignment horizontal="center" vertical="center"/>
    </xf>
    <xf numFmtId="197" fontId="7" fillId="50" borderId="34" xfId="0" applyNumberFormat="1" applyFont="1" applyFill="1" applyBorder="1" applyAlignment="1">
      <alignment horizontal="center" vertical="center"/>
    </xf>
    <xf numFmtId="197" fontId="7" fillId="50" borderId="35" xfId="0" applyNumberFormat="1" applyFont="1" applyFill="1" applyBorder="1" applyAlignment="1">
      <alignment horizontal="center" vertical="center"/>
    </xf>
    <xf numFmtId="0" fontId="7" fillId="50" borderId="29" xfId="0" applyFont="1" applyFill="1" applyBorder="1" applyAlignment="1">
      <alignment horizontal="center" vertical="center"/>
    </xf>
    <xf numFmtId="49" fontId="7" fillId="50" borderId="36" xfId="0" applyNumberFormat="1" applyFont="1" applyFill="1" applyBorder="1" applyAlignment="1">
      <alignment horizontal="center"/>
    </xf>
    <xf numFmtId="0" fontId="7" fillId="50" borderId="37" xfId="0" applyFont="1" applyFill="1" applyBorder="1" applyAlignment="1">
      <alignment horizontal="center"/>
    </xf>
    <xf numFmtId="0" fontId="7" fillId="50" borderId="38" xfId="0" applyFont="1" applyFill="1" applyBorder="1" applyAlignment="1">
      <alignment horizontal="left"/>
    </xf>
    <xf numFmtId="0" fontId="6" fillId="50" borderId="0" xfId="0" applyFont="1" applyFill="1" applyAlignment="1">
      <alignment horizontal="center"/>
    </xf>
    <xf numFmtId="0" fontId="1" fillId="50" borderId="0" xfId="0" applyFont="1" applyFill="1" applyAlignment="1">
      <alignment horizontal="center"/>
    </xf>
    <xf numFmtId="49" fontId="7" fillId="50" borderId="39" xfId="0" applyNumberFormat="1" applyFont="1" applyFill="1" applyBorder="1" applyAlignment="1">
      <alignment horizontal="center"/>
    </xf>
    <xf numFmtId="197" fontId="7" fillId="50" borderId="40" xfId="0" applyNumberFormat="1" applyFont="1" applyFill="1" applyBorder="1" applyAlignment="1">
      <alignment horizontal="center"/>
    </xf>
    <xf numFmtId="0" fontId="7" fillId="50" borderId="40" xfId="0" applyFont="1" applyFill="1" applyBorder="1" applyAlignment="1">
      <alignment horizontal="left"/>
    </xf>
    <xf numFmtId="0" fontId="7" fillId="50" borderId="40" xfId="86" applyFont="1" applyFill="1" applyBorder="1">
      <alignment/>
      <protection/>
    </xf>
    <xf numFmtId="0" fontId="8" fillId="50" borderId="41" xfId="0" applyFont="1" applyFill="1" applyBorder="1" applyAlignment="1">
      <alignment horizontal="center"/>
    </xf>
    <xf numFmtId="197" fontId="8" fillId="50" borderId="40" xfId="0" applyNumberFormat="1" applyFont="1" applyFill="1" applyBorder="1" applyAlignment="1">
      <alignment horizontal="center"/>
    </xf>
    <xf numFmtId="0" fontId="0" fillId="50" borderId="0" xfId="0" applyFont="1" applyFill="1" applyAlignment="1">
      <alignment/>
    </xf>
    <xf numFmtId="49" fontId="7" fillId="50" borderId="40" xfId="0" applyNumberFormat="1" applyFont="1" applyFill="1" applyBorder="1" applyAlignment="1">
      <alignment horizontal="center"/>
    </xf>
    <xf numFmtId="0" fontId="7" fillId="50" borderId="40" xfId="0" applyFont="1" applyFill="1" applyBorder="1" applyAlignment="1">
      <alignment horizontal="left" wrapText="1"/>
    </xf>
    <xf numFmtId="0" fontId="4" fillId="50" borderId="0" xfId="0" applyFont="1" applyFill="1" applyBorder="1" applyAlignment="1">
      <alignment/>
    </xf>
    <xf numFmtId="1" fontId="7" fillId="50" borderId="40" xfId="0" applyNumberFormat="1" applyFont="1" applyFill="1" applyBorder="1" applyAlignment="1">
      <alignment horizontal="center"/>
    </xf>
    <xf numFmtId="197" fontId="7" fillId="50" borderId="41" xfId="0" applyNumberFormat="1" applyFont="1" applyFill="1" applyBorder="1" applyAlignment="1">
      <alignment horizontal="left"/>
    </xf>
    <xf numFmtId="3" fontId="7" fillId="50" borderId="41" xfId="0" applyNumberFormat="1" applyFont="1" applyFill="1" applyBorder="1" applyAlignment="1">
      <alignment horizontal="right"/>
    </xf>
    <xf numFmtId="3" fontId="7" fillId="50" borderId="42" xfId="0" applyNumberFormat="1" applyFont="1" applyFill="1" applyBorder="1" applyAlignment="1">
      <alignment horizontal="right"/>
    </xf>
    <xf numFmtId="0" fontId="7" fillId="50" borderId="40" xfId="0" applyFont="1" applyFill="1" applyBorder="1" applyAlignment="1">
      <alignment horizontal="center"/>
    </xf>
    <xf numFmtId="0" fontId="7" fillId="50" borderId="41" xfId="0" applyFont="1" applyFill="1" applyBorder="1" applyAlignment="1">
      <alignment horizontal="left"/>
    </xf>
    <xf numFmtId="49" fontId="8" fillId="50" borderId="36" xfId="0" applyNumberFormat="1" applyFont="1" applyFill="1" applyBorder="1" applyAlignment="1">
      <alignment horizontal="center"/>
    </xf>
    <xf numFmtId="49" fontId="8" fillId="50" borderId="41" xfId="0" applyNumberFormat="1" applyFont="1" applyFill="1" applyBorder="1" applyAlignment="1">
      <alignment horizontal="center"/>
    </xf>
    <xf numFmtId="0" fontId="7" fillId="50" borderId="43" xfId="0" applyFont="1" applyFill="1" applyBorder="1" applyAlignment="1">
      <alignment horizontal="center"/>
    </xf>
    <xf numFmtId="0" fontId="7" fillId="50" borderId="37" xfId="0" applyFont="1" applyFill="1" applyBorder="1" applyAlignment="1">
      <alignment horizontal="left"/>
    </xf>
    <xf numFmtId="3" fontId="7" fillId="50" borderId="37" xfId="0" applyNumberFormat="1" applyFont="1" applyFill="1" applyBorder="1" applyAlignment="1">
      <alignment horizontal="right"/>
    </xf>
    <xf numFmtId="3" fontId="7" fillId="50" borderId="44" xfId="0" applyNumberFormat="1" applyFont="1" applyFill="1" applyBorder="1" applyAlignment="1">
      <alignment horizontal="right"/>
    </xf>
    <xf numFmtId="1" fontId="8" fillId="50" borderId="40" xfId="0" applyNumberFormat="1" applyFont="1" applyFill="1" applyBorder="1" applyAlignment="1">
      <alignment horizontal="center"/>
    </xf>
    <xf numFmtId="197" fontId="8" fillId="50" borderId="41" xfId="0" applyNumberFormat="1" applyFont="1" applyFill="1" applyBorder="1" applyAlignment="1">
      <alignment horizontal="center"/>
    </xf>
    <xf numFmtId="1" fontId="8" fillId="50" borderId="41" xfId="0" applyNumberFormat="1" applyFont="1" applyFill="1" applyBorder="1" applyAlignment="1">
      <alignment horizontal="center"/>
    </xf>
    <xf numFmtId="1" fontId="7" fillId="50" borderId="43" xfId="0" applyNumberFormat="1" applyFont="1" applyFill="1" applyBorder="1" applyAlignment="1">
      <alignment horizontal="center"/>
    </xf>
    <xf numFmtId="197" fontId="7" fillId="50" borderId="37" xfId="0" applyNumberFormat="1" applyFont="1" applyFill="1" applyBorder="1" applyAlignment="1">
      <alignment horizontal="center"/>
    </xf>
    <xf numFmtId="197" fontId="7" fillId="50" borderId="37" xfId="0" applyNumberFormat="1" applyFont="1" applyFill="1" applyBorder="1" applyAlignment="1">
      <alignment horizontal="left"/>
    </xf>
    <xf numFmtId="3" fontId="7" fillId="50" borderId="45" xfId="0" applyNumberFormat="1" applyFont="1" applyFill="1" applyBorder="1" applyAlignment="1">
      <alignment horizontal="right"/>
    </xf>
    <xf numFmtId="0" fontId="4" fillId="50" borderId="20" xfId="0" applyFont="1" applyFill="1" applyBorder="1" applyAlignment="1">
      <alignment/>
    </xf>
    <xf numFmtId="0" fontId="4" fillId="50" borderId="46" xfId="0" applyFont="1" applyFill="1" applyBorder="1" applyAlignment="1">
      <alignment/>
    </xf>
    <xf numFmtId="0" fontId="6" fillId="50" borderId="0" xfId="0" applyFont="1" applyFill="1" applyAlignment="1">
      <alignment/>
    </xf>
    <xf numFmtId="0" fontId="1" fillId="50" borderId="0" xfId="0" applyFont="1" applyFill="1" applyAlignment="1">
      <alignment/>
    </xf>
    <xf numFmtId="3" fontId="7" fillId="50" borderId="47" xfId="0" applyNumberFormat="1" applyFont="1" applyFill="1" applyBorder="1" applyAlignment="1">
      <alignment horizontal="right"/>
    </xf>
    <xf numFmtId="3" fontId="6" fillId="50" borderId="41" xfId="0" applyNumberFormat="1" applyFont="1" applyFill="1" applyBorder="1" applyAlignment="1">
      <alignment/>
    </xf>
    <xf numFmtId="3" fontId="6" fillId="50" borderId="47" xfId="0" applyNumberFormat="1" applyFont="1" applyFill="1" applyBorder="1" applyAlignment="1">
      <alignment/>
    </xf>
    <xf numFmtId="0" fontId="28" fillId="50" borderId="0" xfId="0" applyFont="1" applyFill="1" applyAlignment="1">
      <alignment/>
    </xf>
    <xf numFmtId="0" fontId="29" fillId="50" borderId="0" xfId="0" applyFont="1" applyFill="1" applyAlignment="1">
      <alignment/>
    </xf>
    <xf numFmtId="3" fontId="3" fillId="50" borderId="48" xfId="85" applyNumberFormat="1" applyFont="1" applyFill="1" applyBorder="1" applyAlignment="1">
      <alignment horizontal="right"/>
    </xf>
    <xf numFmtId="3" fontId="3" fillId="50" borderId="49" xfId="85" applyNumberFormat="1" applyFont="1" applyFill="1" applyBorder="1" applyAlignment="1">
      <alignment horizontal="right"/>
    </xf>
    <xf numFmtId="0" fontId="10" fillId="50" borderId="0" xfId="87" applyFont="1" applyFill="1">
      <alignment/>
      <protection/>
    </xf>
    <xf numFmtId="0" fontId="29" fillId="50" borderId="0" xfId="0" applyFont="1" applyFill="1" applyBorder="1" applyAlignment="1">
      <alignment/>
    </xf>
    <xf numFmtId="0" fontId="10" fillId="50" borderId="0" xfId="87" applyFont="1" applyFill="1" applyBorder="1">
      <alignment/>
      <protection/>
    </xf>
    <xf numFmtId="3" fontId="10" fillId="50" borderId="0" xfId="85" applyNumberFormat="1" applyFont="1" applyFill="1" applyBorder="1" applyAlignment="1">
      <alignment/>
    </xf>
    <xf numFmtId="3" fontId="4" fillId="50" borderId="0" xfId="0" applyNumberFormat="1" applyFont="1" applyFill="1" applyAlignment="1">
      <alignment/>
    </xf>
    <xf numFmtId="4" fontId="4" fillId="50" borderId="0" xfId="0" applyNumberFormat="1" applyFont="1" applyFill="1" applyAlignment="1">
      <alignment/>
    </xf>
    <xf numFmtId="0" fontId="7" fillId="50" borderId="50" xfId="0" applyFont="1" applyFill="1" applyBorder="1" applyAlignment="1">
      <alignment horizontal="center" vertical="center"/>
    </xf>
    <xf numFmtId="197" fontId="7" fillId="50" borderId="27" xfId="0" applyNumberFormat="1" applyFont="1" applyFill="1" applyBorder="1" applyAlignment="1">
      <alignment horizontal="center" vertical="center"/>
    </xf>
    <xf numFmtId="197" fontId="7" fillId="50" borderId="28" xfId="0" applyNumberFormat="1" applyFont="1" applyFill="1" applyBorder="1" applyAlignment="1">
      <alignment horizontal="center" vertical="center"/>
    </xf>
    <xf numFmtId="0" fontId="7" fillId="50" borderId="38" xfId="0" applyFont="1" applyFill="1" applyBorder="1" applyAlignment="1">
      <alignment horizontal="center"/>
    </xf>
    <xf numFmtId="0" fontId="7" fillId="50" borderId="51" xfId="0" applyFont="1" applyFill="1" applyBorder="1" applyAlignment="1">
      <alignment horizontal="center"/>
    </xf>
    <xf numFmtId="49" fontId="7" fillId="50" borderId="51" xfId="0" applyNumberFormat="1" applyFont="1" applyFill="1" applyBorder="1" applyAlignment="1">
      <alignment horizontal="center"/>
    </xf>
    <xf numFmtId="197" fontId="7" fillId="50" borderId="38" xfId="0" applyNumberFormat="1" applyFont="1" applyFill="1" applyBorder="1" applyAlignment="1">
      <alignment horizontal="center"/>
    </xf>
    <xf numFmtId="0" fontId="7" fillId="50" borderId="51" xfId="0" applyFont="1" applyFill="1" applyBorder="1" applyAlignment="1">
      <alignment horizontal="left"/>
    </xf>
    <xf numFmtId="3" fontId="7" fillId="50" borderId="51" xfId="0" applyNumberFormat="1" applyFont="1" applyFill="1" applyBorder="1" applyAlignment="1">
      <alignment horizontal="right"/>
    </xf>
    <xf numFmtId="3" fontId="7" fillId="50" borderId="52" xfId="0" applyNumberFormat="1" applyFont="1" applyFill="1" applyBorder="1" applyAlignment="1">
      <alignment horizontal="right"/>
    </xf>
    <xf numFmtId="196" fontId="4" fillId="50" borderId="0" xfId="0" applyNumberFormat="1" applyFont="1" applyFill="1" applyAlignment="1">
      <alignment/>
    </xf>
    <xf numFmtId="0" fontId="7" fillId="50" borderId="41" xfId="86" applyFont="1" applyFill="1" applyBorder="1" applyAlignment="1">
      <alignment/>
      <protection/>
    </xf>
    <xf numFmtId="0" fontId="7" fillId="50" borderId="41" xfId="0" applyFont="1" applyFill="1" applyBorder="1" applyAlignment="1">
      <alignment horizontal="left" wrapText="1"/>
    </xf>
    <xf numFmtId="3" fontId="2" fillId="50" borderId="48" xfId="85" applyNumberFormat="1" applyFont="1" applyFill="1" applyBorder="1" applyAlignment="1">
      <alignment horizontal="right"/>
    </xf>
    <xf numFmtId="3" fontId="2" fillId="50" borderId="49" xfId="85" applyNumberFormat="1" applyFont="1" applyFill="1" applyBorder="1" applyAlignment="1">
      <alignment horizontal="right"/>
    </xf>
    <xf numFmtId="0" fontId="9" fillId="50" borderId="0" xfId="87" applyFont="1" applyFill="1">
      <alignment/>
      <protection/>
    </xf>
    <xf numFmtId="0" fontId="28" fillId="50" borderId="0" xfId="0" applyFont="1" applyFill="1" applyBorder="1" applyAlignment="1">
      <alignment/>
    </xf>
    <xf numFmtId="3" fontId="2" fillId="50" borderId="53" xfId="85" applyNumberFormat="1" applyFont="1" applyFill="1" applyBorder="1" applyAlignment="1">
      <alignment horizontal="right"/>
    </xf>
    <xf numFmtId="3" fontId="2" fillId="50" borderId="54" xfId="85" applyNumberFormat="1" applyFont="1" applyFill="1" applyBorder="1" applyAlignment="1">
      <alignment horizontal="right"/>
    </xf>
    <xf numFmtId="0" fontId="9" fillId="50" borderId="0" xfId="87" applyFont="1" applyFill="1" applyBorder="1">
      <alignment/>
      <protection/>
    </xf>
    <xf numFmtId="3" fontId="0" fillId="50" borderId="0" xfId="0" applyNumberFormat="1" applyFont="1" applyFill="1" applyAlignment="1">
      <alignment/>
    </xf>
    <xf numFmtId="0" fontId="0" fillId="50" borderId="0" xfId="0" applyFont="1" applyFill="1" applyBorder="1" applyAlignment="1">
      <alignment/>
    </xf>
    <xf numFmtId="3" fontId="0" fillId="50" borderId="0" xfId="0" applyNumberFormat="1" applyFont="1" applyFill="1" applyBorder="1" applyAlignment="1">
      <alignment/>
    </xf>
    <xf numFmtId="0" fontId="8" fillId="50" borderId="55" xfId="0" applyFont="1" applyFill="1" applyBorder="1" applyAlignment="1">
      <alignment horizontal="left"/>
    </xf>
    <xf numFmtId="196" fontId="7" fillId="50" borderId="42" xfId="0" applyNumberFormat="1" applyFont="1" applyFill="1" applyBorder="1" applyAlignment="1">
      <alignment horizontal="right"/>
    </xf>
    <xf numFmtId="196" fontId="7" fillId="50" borderId="41" xfId="0" applyNumberFormat="1" applyFont="1" applyFill="1" applyBorder="1" applyAlignment="1">
      <alignment horizontal="right"/>
    </xf>
    <xf numFmtId="196" fontId="7" fillId="50" borderId="37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5" fillId="50" borderId="0" xfId="0" applyFont="1" applyFill="1" applyBorder="1" applyAlignment="1">
      <alignment/>
    </xf>
    <xf numFmtId="197" fontId="7" fillId="50" borderId="56" xfId="0" applyNumberFormat="1" applyFont="1" applyFill="1" applyBorder="1" applyAlignment="1">
      <alignment horizontal="center" vertical="center"/>
    </xf>
    <xf numFmtId="4" fontId="0" fillId="50" borderId="0" xfId="0" applyNumberFormat="1" applyFont="1" applyFill="1" applyAlignment="1">
      <alignment/>
    </xf>
    <xf numFmtId="4" fontId="7" fillId="50" borderId="57" xfId="0" applyNumberFormat="1" applyFont="1" applyFill="1" applyBorder="1" applyAlignment="1">
      <alignment horizontal="center" vertical="center" wrapText="1"/>
    </xf>
    <xf numFmtId="4" fontId="7" fillId="50" borderId="28" xfId="0" applyNumberFormat="1" applyFont="1" applyFill="1" applyBorder="1" applyAlignment="1">
      <alignment horizontal="center" vertical="center" wrapText="1"/>
    </xf>
    <xf numFmtId="4" fontId="0" fillId="50" borderId="0" xfId="0" applyNumberFormat="1" applyFont="1" applyFill="1" applyBorder="1" applyAlignment="1">
      <alignment/>
    </xf>
    <xf numFmtId="0" fontId="10" fillId="0" borderId="18" xfId="84" applyFont="1" applyBorder="1" applyAlignment="1">
      <alignment horizontal="center" wrapText="1"/>
      <protection/>
    </xf>
    <xf numFmtId="0" fontId="3" fillId="0" borderId="18" xfId="84" applyFont="1" applyBorder="1" applyAlignment="1">
      <alignment horizontal="center"/>
      <protection/>
    </xf>
    <xf numFmtId="0" fontId="2" fillId="0" borderId="18" xfId="84" applyFont="1" applyBorder="1" applyAlignment="1">
      <alignment horizontal="center"/>
      <protection/>
    </xf>
    <xf numFmtId="0" fontId="3" fillId="0" borderId="18" xfId="84" applyFont="1" applyBorder="1">
      <alignment/>
      <protection/>
    </xf>
    <xf numFmtId="0" fontId="3" fillId="0" borderId="18" xfId="84" applyFont="1" applyBorder="1" applyAlignment="1">
      <alignment horizontal="left"/>
      <protection/>
    </xf>
    <xf numFmtId="0" fontId="2" fillId="0" borderId="18" xfId="84" applyFont="1" applyBorder="1">
      <alignment/>
      <protection/>
    </xf>
    <xf numFmtId="0" fontId="2" fillId="0" borderId="18" xfId="0" applyFont="1" applyBorder="1" applyAlignment="1">
      <alignment horizontal="center"/>
    </xf>
    <xf numFmtId="49" fontId="2" fillId="0" borderId="18" xfId="84" applyNumberFormat="1" applyFont="1" applyBorder="1" applyAlignment="1">
      <alignment horizontal="center"/>
      <protection/>
    </xf>
    <xf numFmtId="49" fontId="8" fillId="50" borderId="39" xfId="0" applyNumberFormat="1" applyFont="1" applyFill="1" applyBorder="1" applyAlignment="1">
      <alignment horizontal="center"/>
    </xf>
    <xf numFmtId="0" fontId="8" fillId="50" borderId="40" xfId="0" applyFont="1" applyFill="1" applyBorder="1" applyAlignment="1">
      <alignment horizontal="left"/>
    </xf>
    <xf numFmtId="196" fontId="8" fillId="50" borderId="41" xfId="0" applyNumberFormat="1" applyFont="1" applyFill="1" applyBorder="1" applyAlignment="1">
      <alignment horizontal="right"/>
    </xf>
    <xf numFmtId="196" fontId="8" fillId="50" borderId="42" xfId="0" applyNumberFormat="1" applyFont="1" applyFill="1" applyBorder="1" applyAlignment="1">
      <alignment horizontal="right"/>
    </xf>
    <xf numFmtId="49" fontId="8" fillId="50" borderId="58" xfId="0" applyNumberFormat="1" applyFont="1" applyFill="1" applyBorder="1" applyAlignment="1">
      <alignment horizontal="center"/>
    </xf>
    <xf numFmtId="0" fontId="8" fillId="50" borderId="59" xfId="0" applyFont="1" applyFill="1" applyBorder="1" applyAlignment="1">
      <alignment horizontal="left"/>
    </xf>
    <xf numFmtId="0" fontId="8" fillId="50" borderId="60" xfId="0" applyFont="1" applyFill="1" applyBorder="1" applyAlignment="1">
      <alignment horizontal="center"/>
    </xf>
    <xf numFmtId="49" fontId="8" fillId="50" borderId="60" xfId="0" applyNumberFormat="1" applyFont="1" applyFill="1" applyBorder="1" applyAlignment="1">
      <alignment horizontal="center"/>
    </xf>
    <xf numFmtId="0" fontId="8" fillId="50" borderId="40" xfId="0" applyFont="1" applyFill="1" applyBorder="1" applyAlignment="1">
      <alignment horizontal="center"/>
    </xf>
    <xf numFmtId="0" fontId="8" fillId="50" borderId="41" xfId="0" applyFont="1" applyFill="1" applyBorder="1" applyAlignment="1">
      <alignment horizontal="left"/>
    </xf>
    <xf numFmtId="3" fontId="8" fillId="50" borderId="41" xfId="0" applyNumberFormat="1" applyFont="1" applyFill="1" applyBorder="1" applyAlignment="1">
      <alignment horizontal="right"/>
    </xf>
    <xf numFmtId="4" fontId="8" fillId="50" borderId="41" xfId="0" applyNumberFormat="1" applyFont="1" applyFill="1" applyBorder="1" applyAlignment="1">
      <alignment horizontal="right"/>
    </xf>
    <xf numFmtId="3" fontId="8" fillId="50" borderId="42" xfId="0" applyNumberFormat="1" applyFont="1" applyFill="1" applyBorder="1" applyAlignment="1">
      <alignment horizontal="right"/>
    </xf>
    <xf numFmtId="49" fontId="8" fillId="50" borderId="40" xfId="0" applyNumberFormat="1" applyFont="1" applyFill="1" applyBorder="1" applyAlignment="1">
      <alignment horizontal="center"/>
    </xf>
    <xf numFmtId="197" fontId="8" fillId="50" borderId="41" xfId="0" applyNumberFormat="1" applyFont="1" applyFill="1" applyBorder="1" applyAlignment="1">
      <alignment horizontal="left"/>
    </xf>
    <xf numFmtId="3" fontId="4" fillId="50" borderId="41" xfId="0" applyNumberFormat="1" applyFont="1" applyFill="1" applyBorder="1" applyAlignment="1">
      <alignment/>
    </xf>
    <xf numFmtId="4" fontId="4" fillId="50" borderId="41" xfId="0" applyNumberFormat="1" applyFont="1" applyFill="1" applyBorder="1" applyAlignment="1">
      <alignment/>
    </xf>
    <xf numFmtId="197" fontId="8" fillId="50" borderId="37" xfId="0" applyNumberFormat="1" applyFont="1" applyFill="1" applyBorder="1" applyAlignment="1">
      <alignment horizontal="left"/>
    </xf>
    <xf numFmtId="1" fontId="8" fillId="50" borderId="43" xfId="0" applyNumberFormat="1" applyFont="1" applyFill="1" applyBorder="1" applyAlignment="1">
      <alignment horizontal="center"/>
    </xf>
    <xf numFmtId="197" fontId="8" fillId="50" borderId="37" xfId="0" applyNumberFormat="1" applyFont="1" applyFill="1" applyBorder="1" applyAlignment="1">
      <alignment horizontal="center"/>
    </xf>
    <xf numFmtId="1" fontId="8" fillId="50" borderId="37" xfId="0" applyNumberFormat="1" applyFont="1" applyFill="1" applyBorder="1" applyAlignment="1">
      <alignment horizontal="center"/>
    </xf>
    <xf numFmtId="197" fontId="8" fillId="50" borderId="43" xfId="0" applyNumberFormat="1" applyFont="1" applyFill="1" applyBorder="1" applyAlignment="1">
      <alignment horizontal="center"/>
    </xf>
    <xf numFmtId="3" fontId="8" fillId="50" borderId="37" xfId="0" applyNumberFormat="1" applyFont="1" applyFill="1" applyBorder="1" applyAlignment="1">
      <alignment horizontal="right"/>
    </xf>
    <xf numFmtId="197" fontId="8" fillId="50" borderId="41" xfId="0" applyNumberFormat="1" applyFont="1" applyFill="1" applyBorder="1" applyAlignment="1">
      <alignment horizontal="left" wrapText="1"/>
    </xf>
    <xf numFmtId="3" fontId="8" fillId="50" borderId="47" xfId="0" applyNumberFormat="1" applyFont="1" applyFill="1" applyBorder="1" applyAlignment="1">
      <alignment horizontal="right"/>
    </xf>
    <xf numFmtId="49" fontId="8" fillId="50" borderId="61" xfId="0" applyNumberFormat="1" applyFont="1" applyFill="1" applyBorder="1" applyAlignment="1">
      <alignment horizontal="center"/>
    </xf>
    <xf numFmtId="1" fontId="8" fillId="50" borderId="62" xfId="0" applyNumberFormat="1" applyFont="1" applyFill="1" applyBorder="1" applyAlignment="1">
      <alignment horizontal="center"/>
    </xf>
    <xf numFmtId="197" fontId="8" fillId="50" borderId="60" xfId="0" applyNumberFormat="1" applyFont="1" applyFill="1" applyBorder="1" applyAlignment="1">
      <alignment horizontal="center"/>
    </xf>
    <xf numFmtId="1" fontId="8" fillId="50" borderId="60" xfId="0" applyNumberFormat="1" applyFont="1" applyFill="1" applyBorder="1" applyAlignment="1">
      <alignment horizontal="center"/>
    </xf>
    <xf numFmtId="0" fontId="2" fillId="50" borderId="60" xfId="0" applyFont="1" applyFill="1" applyBorder="1" applyAlignment="1">
      <alignment horizontal="left"/>
    </xf>
    <xf numFmtId="3" fontId="8" fillId="50" borderId="60" xfId="0" applyNumberFormat="1" applyFont="1" applyFill="1" applyBorder="1" applyAlignment="1">
      <alignment horizontal="right"/>
    </xf>
    <xf numFmtId="4" fontId="8" fillId="50" borderId="60" xfId="0" applyNumberFormat="1" applyFont="1" applyFill="1" applyBorder="1" applyAlignment="1">
      <alignment horizontal="right"/>
    </xf>
    <xf numFmtId="3" fontId="8" fillId="50" borderId="63" xfId="0" applyNumberFormat="1" applyFont="1" applyFill="1" applyBorder="1" applyAlignment="1">
      <alignment horizontal="right"/>
    </xf>
    <xf numFmtId="4" fontId="8" fillId="50" borderId="37" xfId="0" applyNumberFormat="1" applyFont="1" applyFill="1" applyBorder="1" applyAlignment="1">
      <alignment horizontal="right"/>
    </xf>
    <xf numFmtId="49" fontId="8" fillId="50" borderId="37" xfId="0" applyNumberFormat="1" applyFont="1" applyFill="1" applyBorder="1" applyAlignment="1">
      <alignment horizontal="center"/>
    </xf>
    <xf numFmtId="0" fontId="8" fillId="50" borderId="37" xfId="0" applyFont="1" applyFill="1" applyBorder="1" applyAlignment="1">
      <alignment horizontal="center"/>
    </xf>
    <xf numFmtId="49" fontId="8" fillId="50" borderId="43" xfId="0" applyNumberFormat="1" applyFont="1" applyFill="1" applyBorder="1" applyAlignment="1">
      <alignment horizontal="center"/>
    </xf>
    <xf numFmtId="49" fontId="8" fillId="50" borderId="64" xfId="0" applyNumberFormat="1" applyFont="1" applyFill="1" applyBorder="1" applyAlignment="1">
      <alignment horizontal="center"/>
    </xf>
    <xf numFmtId="49" fontId="8" fillId="50" borderId="65" xfId="0" applyNumberFormat="1" applyFont="1" applyFill="1" applyBorder="1" applyAlignment="1">
      <alignment horizontal="center"/>
    </xf>
    <xf numFmtId="3" fontId="7" fillId="50" borderId="57" xfId="0" applyNumberFormat="1" applyFont="1" applyFill="1" applyBorder="1" applyAlignment="1">
      <alignment horizontal="center" vertical="center" wrapText="1"/>
    </xf>
    <xf numFmtId="3" fontId="7" fillId="50" borderId="28" xfId="0" applyNumberFormat="1" applyFont="1" applyFill="1" applyBorder="1" applyAlignment="1">
      <alignment horizontal="center" vertical="center" wrapText="1"/>
    </xf>
    <xf numFmtId="196" fontId="7" fillId="50" borderId="66" xfId="0" applyNumberFormat="1" applyFont="1" applyFill="1" applyBorder="1" applyAlignment="1">
      <alignment horizontal="center" vertical="center" wrapText="1"/>
    </xf>
    <xf numFmtId="196" fontId="7" fillId="50" borderId="67" xfId="0" applyNumberFormat="1" applyFont="1" applyFill="1" applyBorder="1" applyAlignment="1">
      <alignment horizontal="center" vertical="center" wrapText="1"/>
    </xf>
    <xf numFmtId="0" fontId="1" fillId="50" borderId="68" xfId="0" applyFont="1" applyFill="1" applyBorder="1" applyAlignment="1">
      <alignment horizontal="center" vertical="center" wrapText="1"/>
    </xf>
    <xf numFmtId="0" fontId="1" fillId="50" borderId="69" xfId="0" applyFont="1" applyFill="1" applyBorder="1" applyAlignment="1">
      <alignment horizontal="center" vertical="center" wrapText="1"/>
    </xf>
    <xf numFmtId="0" fontId="1" fillId="50" borderId="70" xfId="0" applyFont="1" applyFill="1" applyBorder="1" applyAlignment="1">
      <alignment horizontal="center" vertical="center" wrapText="1"/>
    </xf>
    <xf numFmtId="0" fontId="1" fillId="50" borderId="71" xfId="0" applyFont="1" applyFill="1" applyBorder="1" applyAlignment="1">
      <alignment horizontal="center" vertical="center" wrapText="1"/>
    </xf>
    <xf numFmtId="0" fontId="1" fillId="50" borderId="0" xfId="0" applyFont="1" applyFill="1" applyBorder="1" applyAlignment="1">
      <alignment horizontal="center" vertical="center" wrapText="1"/>
    </xf>
    <xf numFmtId="0" fontId="1" fillId="50" borderId="46" xfId="0" applyFont="1" applyFill="1" applyBorder="1" applyAlignment="1">
      <alignment horizontal="center" vertical="center" wrapText="1"/>
    </xf>
    <xf numFmtId="0" fontId="1" fillId="50" borderId="72" xfId="0" applyFont="1" applyFill="1" applyBorder="1" applyAlignment="1">
      <alignment horizontal="center" vertical="center" wrapText="1"/>
    </xf>
    <xf numFmtId="0" fontId="1" fillId="50" borderId="73" xfId="0" applyFont="1" applyFill="1" applyBorder="1" applyAlignment="1">
      <alignment horizontal="center" vertical="center" wrapText="1"/>
    </xf>
    <xf numFmtId="0" fontId="1" fillId="50" borderId="74" xfId="0" applyFont="1" applyFill="1" applyBorder="1" applyAlignment="1">
      <alignment horizontal="center" vertical="center" wrapText="1"/>
    </xf>
    <xf numFmtId="0" fontId="7" fillId="50" borderId="75" xfId="0" applyFont="1" applyFill="1" applyBorder="1" applyAlignment="1">
      <alignment horizontal="center" vertical="center" wrapText="1"/>
    </xf>
    <xf numFmtId="0" fontId="0" fillId="50" borderId="76" xfId="0" applyFont="1" applyFill="1" applyBorder="1" applyAlignment="1">
      <alignment horizontal="center" vertical="center" wrapText="1"/>
    </xf>
    <xf numFmtId="0" fontId="7" fillId="50" borderId="77" xfId="0" applyFont="1" applyFill="1" applyBorder="1" applyAlignment="1">
      <alignment horizontal="center" vertical="center"/>
    </xf>
    <xf numFmtId="0" fontId="7" fillId="50" borderId="78" xfId="0" applyFont="1" applyFill="1" applyBorder="1" applyAlignment="1">
      <alignment horizontal="center" vertical="center"/>
    </xf>
    <xf numFmtId="0" fontId="7" fillId="50" borderId="76" xfId="0" applyFont="1" applyFill="1" applyBorder="1" applyAlignment="1">
      <alignment horizontal="center" vertical="center"/>
    </xf>
    <xf numFmtId="0" fontId="7" fillId="50" borderId="57" xfId="0" applyFont="1" applyFill="1" applyBorder="1" applyAlignment="1">
      <alignment horizontal="center" vertical="center"/>
    </xf>
    <xf numFmtId="0" fontId="7" fillId="50" borderId="28" xfId="0" applyFont="1" applyFill="1" applyBorder="1" applyAlignment="1">
      <alignment horizontal="center" vertical="center"/>
    </xf>
    <xf numFmtId="0" fontId="7" fillId="50" borderId="75" xfId="0" applyFont="1" applyFill="1" applyBorder="1" applyAlignment="1">
      <alignment horizontal="center" vertical="center"/>
    </xf>
    <xf numFmtId="196" fontId="7" fillId="50" borderId="79" xfId="0" applyNumberFormat="1" applyFont="1" applyFill="1" applyBorder="1" applyAlignment="1">
      <alignment horizontal="center" vertical="center" wrapText="1"/>
    </xf>
    <xf numFmtId="196" fontId="7" fillId="50" borderId="80" xfId="0" applyNumberFormat="1" applyFont="1" applyFill="1" applyBorder="1" applyAlignment="1">
      <alignment horizontal="center" vertical="center" wrapText="1"/>
    </xf>
    <xf numFmtId="0" fontId="7" fillId="0" borderId="57" xfId="84" applyFont="1" applyBorder="1" applyAlignment="1">
      <alignment horizontal="center" vertical="center" wrapText="1"/>
      <protection/>
    </xf>
    <xf numFmtId="0" fontId="7" fillId="0" borderId="21" xfId="84" applyFont="1" applyBorder="1" applyAlignment="1">
      <alignment horizontal="center" vertical="center" wrapText="1"/>
      <protection/>
    </xf>
    <xf numFmtId="0" fontId="7" fillId="0" borderId="81" xfId="84" applyFont="1" applyBorder="1" applyAlignment="1">
      <alignment horizontal="center" vertical="center" wrapText="1"/>
      <protection/>
    </xf>
    <xf numFmtId="0" fontId="7" fillId="0" borderId="82" xfId="84" applyFont="1" applyBorder="1" applyAlignment="1">
      <alignment horizontal="center" vertical="center"/>
      <protection/>
    </xf>
    <xf numFmtId="0" fontId="7" fillId="0" borderId="26" xfId="84" applyFont="1" applyBorder="1" applyAlignment="1">
      <alignment horizontal="center" vertical="center"/>
      <protection/>
    </xf>
    <xf numFmtId="0" fontId="7" fillId="0" borderId="83" xfId="84" applyFont="1" applyBorder="1" applyAlignment="1">
      <alignment horizontal="center" vertical="center"/>
      <protection/>
    </xf>
    <xf numFmtId="0" fontId="10" fillId="0" borderId="71" xfId="84" applyFont="1" applyBorder="1" applyAlignment="1">
      <alignment horizontal="center"/>
      <protection/>
    </xf>
    <xf numFmtId="0" fontId="10" fillId="0" borderId="0" xfId="84" applyFont="1" applyBorder="1" applyAlignment="1">
      <alignment horizontal="center"/>
      <protection/>
    </xf>
    <xf numFmtId="0" fontId="10" fillId="0" borderId="46" xfId="84" applyFont="1" applyBorder="1" applyAlignment="1">
      <alignment horizontal="center"/>
      <protection/>
    </xf>
    <xf numFmtId="0" fontId="10" fillId="0" borderId="68" xfId="84" applyFont="1" applyBorder="1" applyAlignment="1">
      <alignment horizontal="center"/>
      <protection/>
    </xf>
    <xf numFmtId="0" fontId="10" fillId="0" borderId="69" xfId="84" applyFont="1" applyBorder="1" applyAlignment="1">
      <alignment horizontal="center"/>
      <protection/>
    </xf>
    <xf numFmtId="0" fontId="10" fillId="0" borderId="70" xfId="84" applyFont="1" applyBorder="1" applyAlignment="1">
      <alignment horizontal="center"/>
      <protection/>
    </xf>
    <xf numFmtId="0" fontId="10" fillId="0" borderId="72" xfId="84" applyFont="1" applyBorder="1" applyAlignment="1">
      <alignment horizontal="center"/>
      <protection/>
    </xf>
    <xf numFmtId="0" fontId="10" fillId="0" borderId="73" xfId="84" applyFont="1" applyBorder="1" applyAlignment="1">
      <alignment horizontal="center"/>
      <protection/>
    </xf>
    <xf numFmtId="0" fontId="10" fillId="0" borderId="74" xfId="84" applyFont="1" applyBorder="1" applyAlignment="1">
      <alignment horizontal="center"/>
      <protection/>
    </xf>
    <xf numFmtId="0" fontId="7" fillId="0" borderId="68" xfId="84" applyFont="1" applyBorder="1" applyAlignment="1">
      <alignment horizontal="center" vertical="center" wrapText="1"/>
      <protection/>
    </xf>
    <xf numFmtId="0" fontId="7" fillId="0" borderId="84" xfId="84" applyFont="1" applyBorder="1" applyAlignment="1">
      <alignment horizontal="center" vertical="center" wrapText="1"/>
      <protection/>
    </xf>
    <xf numFmtId="0" fontId="7" fillId="0" borderId="71" xfId="84" applyFont="1" applyBorder="1" applyAlignment="1">
      <alignment horizontal="center" vertical="center" wrapText="1"/>
      <protection/>
    </xf>
    <xf numFmtId="0" fontId="7" fillId="0" borderId="22" xfId="84" applyFont="1" applyBorder="1" applyAlignment="1">
      <alignment horizontal="center" vertical="center" wrapText="1"/>
      <protection/>
    </xf>
    <xf numFmtId="0" fontId="7" fillId="0" borderId="85" xfId="84" applyFont="1" applyBorder="1" applyAlignment="1">
      <alignment horizontal="center" vertical="center" wrapText="1"/>
      <protection/>
    </xf>
    <xf numFmtId="0" fontId="7" fillId="0" borderId="86" xfId="84" applyFont="1" applyBorder="1" applyAlignment="1">
      <alignment horizontal="center" vertical="center" wrapText="1"/>
      <protection/>
    </xf>
    <xf numFmtId="0" fontId="7" fillId="0" borderId="33" xfId="84" applyFont="1" applyBorder="1" applyAlignment="1">
      <alignment horizontal="center" vertical="center" wrapText="1"/>
      <protection/>
    </xf>
    <xf numFmtId="0" fontId="7" fillId="0" borderId="69" xfId="84" applyFont="1" applyBorder="1" applyAlignment="1">
      <alignment horizontal="center" vertical="center" wrapText="1"/>
      <protection/>
    </xf>
    <xf numFmtId="0" fontId="7" fillId="0" borderId="20" xfId="84" applyFont="1" applyBorder="1" applyAlignment="1">
      <alignment horizontal="center" vertical="center" wrapText="1"/>
      <protection/>
    </xf>
    <xf numFmtId="0" fontId="7" fillId="0" borderId="0" xfId="84" applyFont="1" applyBorder="1" applyAlignment="1">
      <alignment horizontal="center" vertical="center" wrapText="1"/>
      <protection/>
    </xf>
    <xf numFmtId="0" fontId="7" fillId="0" borderId="87" xfId="84" applyFont="1" applyBorder="1" applyAlignment="1">
      <alignment horizontal="center" vertical="center" wrapText="1"/>
      <protection/>
    </xf>
    <xf numFmtId="0" fontId="7" fillId="0" borderId="88" xfId="84" applyFont="1" applyBorder="1" applyAlignment="1">
      <alignment horizontal="center" vertical="center" wrapText="1"/>
      <protection/>
    </xf>
    <xf numFmtId="0" fontId="7" fillId="0" borderId="57" xfId="84" applyFont="1" applyBorder="1" applyAlignment="1">
      <alignment horizontal="center" vertical="center"/>
      <protection/>
    </xf>
    <xf numFmtId="0" fontId="7" fillId="0" borderId="21" xfId="84" applyFont="1" applyBorder="1" applyAlignment="1">
      <alignment horizontal="center" vertical="center"/>
      <protection/>
    </xf>
    <xf numFmtId="0" fontId="7" fillId="0" borderId="81" xfId="84" applyFont="1" applyBorder="1" applyAlignment="1">
      <alignment horizontal="center" vertical="center"/>
      <protection/>
    </xf>
    <xf numFmtId="0" fontId="10" fillId="0" borderId="18" xfId="84" applyFont="1" applyBorder="1" applyAlignment="1">
      <alignment horizontal="center" vertical="center"/>
      <protection/>
    </xf>
    <xf numFmtId="0" fontId="9" fillId="0" borderId="72" xfId="84" applyFont="1" applyBorder="1" applyAlignment="1">
      <alignment horizontal="center"/>
      <protection/>
    </xf>
    <xf numFmtId="0" fontId="9" fillId="0" borderId="73" xfId="84" applyFont="1" applyBorder="1" applyAlignment="1">
      <alignment horizontal="center"/>
      <protection/>
    </xf>
    <xf numFmtId="0" fontId="9" fillId="0" borderId="74" xfId="84" applyFont="1" applyBorder="1" applyAlignment="1">
      <alignment horizontal="center"/>
      <protection/>
    </xf>
    <xf numFmtId="0" fontId="10" fillId="0" borderId="18" xfId="84" applyFont="1" applyBorder="1" applyAlignment="1">
      <alignment horizontal="center"/>
      <protection/>
    </xf>
  </cellXfs>
  <cellStyles count="8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Çıkış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2" xfId="84"/>
    <cellStyle name="Normal_bütçe formları" xfId="85"/>
    <cellStyle name="Normal_E.EK FS 1234" xfId="86"/>
    <cellStyle name="Normal_Sheet7" xfId="87"/>
    <cellStyle name="Not" xfId="88"/>
    <cellStyle name="Note" xfId="89"/>
    <cellStyle name="Output" xfId="90"/>
    <cellStyle name="Percent" xfId="91"/>
    <cellStyle name="Title" xfId="92"/>
    <cellStyle name="Toplam" xfId="93"/>
    <cellStyle name="Total" xfId="94"/>
    <cellStyle name="Uyarı Metni" xfId="95"/>
    <cellStyle name="Virgül [0]_190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" y="838200"/>
          <a:ext cx="1447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74307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57225" y="971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11</xdr:col>
      <xdr:colOff>1009650</xdr:colOff>
      <xdr:row>20</xdr:row>
      <xdr:rowOff>0</xdr:rowOff>
    </xdr:from>
    <xdr:to>
      <xdr:col>11</xdr:col>
      <xdr:colOff>1009650</xdr:colOff>
      <xdr:row>20</xdr:row>
      <xdr:rowOff>9525</xdr:rowOff>
    </xdr:to>
    <xdr:sp>
      <xdr:nvSpPr>
        <xdr:cNvPr id="4" name="Freeform 16"/>
        <xdr:cNvSpPr>
          <a:spLocks/>
        </xdr:cNvSpPr>
      </xdr:nvSpPr>
      <xdr:spPr>
        <a:xfrm>
          <a:off x="9448800" y="345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20</xdr:row>
      <xdr:rowOff>0</xdr:rowOff>
    </xdr:from>
    <xdr:to>
      <xdr:col>11</xdr:col>
      <xdr:colOff>1009650</xdr:colOff>
      <xdr:row>20</xdr:row>
      <xdr:rowOff>9525</xdr:rowOff>
    </xdr:to>
    <xdr:sp>
      <xdr:nvSpPr>
        <xdr:cNvPr id="5" name="Freeform 16"/>
        <xdr:cNvSpPr>
          <a:spLocks/>
        </xdr:cNvSpPr>
      </xdr:nvSpPr>
      <xdr:spPr>
        <a:xfrm>
          <a:off x="9448800" y="34575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36</xdr:row>
      <xdr:rowOff>0</xdr:rowOff>
    </xdr:from>
    <xdr:to>
      <xdr:col>11</xdr:col>
      <xdr:colOff>1009650</xdr:colOff>
      <xdr:row>36</xdr:row>
      <xdr:rowOff>9525</xdr:rowOff>
    </xdr:to>
    <xdr:sp>
      <xdr:nvSpPr>
        <xdr:cNvPr id="6" name="Freeform 19"/>
        <xdr:cNvSpPr>
          <a:spLocks/>
        </xdr:cNvSpPr>
      </xdr:nvSpPr>
      <xdr:spPr>
        <a:xfrm>
          <a:off x="9448800" y="65246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7" name="Freeform 20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8" name="Freeform 21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9" name="Freeform 35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0" name="Freeform 36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1" name="Freeform 37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2" name="Freeform 48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36</xdr:row>
      <xdr:rowOff>0</xdr:rowOff>
    </xdr:from>
    <xdr:to>
      <xdr:col>11</xdr:col>
      <xdr:colOff>1009650</xdr:colOff>
      <xdr:row>36</xdr:row>
      <xdr:rowOff>9525</xdr:rowOff>
    </xdr:to>
    <xdr:sp>
      <xdr:nvSpPr>
        <xdr:cNvPr id="13" name="Freeform 19"/>
        <xdr:cNvSpPr>
          <a:spLocks/>
        </xdr:cNvSpPr>
      </xdr:nvSpPr>
      <xdr:spPr>
        <a:xfrm>
          <a:off x="9448800" y="65246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4" name="Freeform 20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5" name="Freeform 21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6" name="Freeform 35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7" name="Freeform 36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8" name="Freeform 37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19" name="Freeform 48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0" name="Freeform 21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1" name="Freeform 37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2" name="Freeform 21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3" name="Freeform 37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4" name="Freeform 38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5" name="Freeform 22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6" name="Freeform 28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7" name="Freeform 29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8" name="Freeform 54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29" name="Freeform 28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30" name="Freeform 29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1009650</xdr:colOff>
      <xdr:row>39</xdr:row>
      <xdr:rowOff>0</xdr:rowOff>
    </xdr:from>
    <xdr:to>
      <xdr:col>11</xdr:col>
      <xdr:colOff>1009650</xdr:colOff>
      <xdr:row>39</xdr:row>
      <xdr:rowOff>0</xdr:rowOff>
    </xdr:to>
    <xdr:sp>
      <xdr:nvSpPr>
        <xdr:cNvPr id="31" name="Freeform 54"/>
        <xdr:cNvSpPr>
          <a:spLocks/>
        </xdr:cNvSpPr>
      </xdr:nvSpPr>
      <xdr:spPr>
        <a:xfrm>
          <a:off x="9448800" y="70580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Z119"/>
  <sheetViews>
    <sheetView zoomScale="110" zoomScaleNormal="110" zoomScaleSheetLayoutView="100" workbookViewId="0" topLeftCell="B1">
      <selection activeCell="M23" sqref="M23"/>
    </sheetView>
  </sheetViews>
  <sheetFormatPr defaultColWidth="9.00390625" defaultRowHeight="12.75"/>
  <cols>
    <col min="1" max="1" width="6.00390625" style="85" customWidth="1"/>
    <col min="2" max="12" width="3.125" style="85" customWidth="1"/>
    <col min="13" max="13" width="47.25390625" style="85" customWidth="1"/>
    <col min="14" max="15" width="11.75390625" style="145" customWidth="1"/>
    <col min="16" max="16" width="9.625" style="155" hidden="1" customWidth="1"/>
    <col min="17" max="17" width="11.75390625" style="145" customWidth="1"/>
    <col min="18" max="18" width="11.625" style="145" customWidth="1"/>
    <col min="19" max="19" width="0" style="85" hidden="1" customWidth="1"/>
    <col min="20" max="20" width="7.375" style="85" hidden="1" customWidth="1"/>
    <col min="21" max="21" width="8.00390625" style="85" hidden="1" customWidth="1"/>
    <col min="22" max="22" width="9.25390625" style="85" hidden="1" customWidth="1"/>
    <col min="23" max="23" width="13.125" style="85" customWidth="1"/>
    <col min="24" max="24" width="14.25390625" style="85" customWidth="1"/>
    <col min="25" max="16384" width="9.125" style="85" customWidth="1"/>
  </cols>
  <sheetData>
    <row r="1" ht="13.5" thickBot="1"/>
    <row r="2" spans="2:24" ht="15" customHeight="1">
      <c r="B2" s="210" t="s">
        <v>140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2"/>
      <c r="S2" s="68"/>
      <c r="T2" s="68"/>
      <c r="U2" s="68"/>
      <c r="V2" s="68"/>
      <c r="W2" s="68"/>
      <c r="X2" s="68"/>
    </row>
    <row r="3" spans="2:24" ht="15" customHeight="1">
      <c r="B3" s="213" t="s">
        <v>98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68"/>
      <c r="T3" s="68"/>
      <c r="U3" s="68"/>
      <c r="V3" s="68"/>
      <c r="W3" s="68"/>
      <c r="X3" s="68"/>
    </row>
    <row r="4" spans="2:24" ht="15" customHeight="1" thickBot="1">
      <c r="B4" s="216" t="s">
        <v>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8"/>
      <c r="S4" s="68"/>
      <c r="T4" s="68"/>
      <c r="U4" s="68"/>
      <c r="V4" s="68"/>
      <c r="W4" s="68"/>
      <c r="X4" s="68"/>
    </row>
    <row r="5" spans="2:24" ht="9" customHeight="1" thickBo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123"/>
      <c r="O5" s="123"/>
      <c r="P5" s="124"/>
      <c r="Q5" s="123"/>
      <c r="R5" s="123"/>
      <c r="S5" s="68"/>
      <c r="T5" s="68"/>
      <c r="U5" s="68"/>
      <c r="V5" s="68"/>
      <c r="W5" s="68"/>
      <c r="X5" s="68"/>
    </row>
    <row r="6" spans="2:24" ht="30" customHeight="1">
      <c r="B6" s="219" t="s">
        <v>2</v>
      </c>
      <c r="C6" s="220"/>
      <c r="D6" s="221" t="s">
        <v>3</v>
      </c>
      <c r="E6" s="222"/>
      <c r="F6" s="222"/>
      <c r="G6" s="223"/>
      <c r="H6" s="125" t="s">
        <v>4</v>
      </c>
      <c r="I6" s="221" t="s">
        <v>5</v>
      </c>
      <c r="J6" s="222"/>
      <c r="K6" s="222"/>
      <c r="L6" s="222"/>
      <c r="M6" s="224" t="s">
        <v>6</v>
      </c>
      <c r="N6" s="206" t="s">
        <v>228</v>
      </c>
      <c r="O6" s="206" t="s">
        <v>231</v>
      </c>
      <c r="P6" s="156" t="s">
        <v>211</v>
      </c>
      <c r="Q6" s="206" t="s">
        <v>232</v>
      </c>
      <c r="R6" s="208" t="s">
        <v>201</v>
      </c>
      <c r="S6" s="68"/>
      <c r="T6" s="68"/>
      <c r="U6" s="68"/>
      <c r="V6" s="68"/>
      <c r="W6" s="68"/>
      <c r="X6" s="68"/>
    </row>
    <row r="7" spans="2:24" ht="11.25" customHeight="1" thickBot="1">
      <c r="B7" s="126" t="s">
        <v>7</v>
      </c>
      <c r="C7" s="127" t="s">
        <v>8</v>
      </c>
      <c r="D7" s="71" t="s">
        <v>7</v>
      </c>
      <c r="E7" s="71" t="s">
        <v>8</v>
      </c>
      <c r="F7" s="71" t="s">
        <v>9</v>
      </c>
      <c r="G7" s="71" t="s">
        <v>10</v>
      </c>
      <c r="H7" s="71" t="s">
        <v>7</v>
      </c>
      <c r="I7" s="71" t="s">
        <v>7</v>
      </c>
      <c r="J7" s="71" t="s">
        <v>8</v>
      </c>
      <c r="K7" s="71" t="s">
        <v>9</v>
      </c>
      <c r="L7" s="72" t="s">
        <v>10</v>
      </c>
      <c r="M7" s="225"/>
      <c r="N7" s="207"/>
      <c r="O7" s="207"/>
      <c r="P7" s="157"/>
      <c r="Q7" s="207"/>
      <c r="R7" s="209"/>
      <c r="S7" s="68"/>
      <c r="T7" s="68"/>
      <c r="U7" s="68"/>
      <c r="V7" s="68"/>
      <c r="W7" s="68"/>
      <c r="X7" s="68"/>
    </row>
    <row r="8" spans="2:24" ht="18" customHeight="1">
      <c r="B8" s="204" t="s">
        <v>100</v>
      </c>
      <c r="C8" s="128"/>
      <c r="D8" s="129"/>
      <c r="E8" s="129"/>
      <c r="F8" s="129"/>
      <c r="G8" s="129"/>
      <c r="H8" s="129"/>
      <c r="I8" s="130"/>
      <c r="J8" s="129"/>
      <c r="K8" s="129"/>
      <c r="L8" s="131"/>
      <c r="M8" s="132" t="s">
        <v>0</v>
      </c>
      <c r="N8" s="133">
        <f>N9</f>
        <v>98000000</v>
      </c>
      <c r="O8" s="133">
        <f>O9</f>
        <v>158000000</v>
      </c>
      <c r="P8" s="133">
        <f>P9</f>
        <v>26124666.03</v>
      </c>
      <c r="Q8" s="133">
        <f>Q9</f>
        <v>263000000</v>
      </c>
      <c r="R8" s="134">
        <f>R9</f>
        <v>105000000</v>
      </c>
      <c r="S8" s="68"/>
      <c r="T8" s="135" t="e">
        <f>R8-#REF!</f>
        <v>#REF!</v>
      </c>
      <c r="U8" s="68"/>
      <c r="V8" s="68"/>
      <c r="W8" s="68"/>
      <c r="X8" s="68"/>
    </row>
    <row r="9" spans="2:26" ht="18" customHeight="1">
      <c r="B9" s="74"/>
      <c r="C9" s="93"/>
      <c r="D9" s="96" t="s">
        <v>101</v>
      </c>
      <c r="E9" s="83"/>
      <c r="F9" s="83"/>
      <c r="G9" s="83"/>
      <c r="H9" s="83"/>
      <c r="I9" s="96"/>
      <c r="J9" s="83"/>
      <c r="K9" s="83"/>
      <c r="L9" s="80"/>
      <c r="M9" s="94" t="s">
        <v>11</v>
      </c>
      <c r="N9" s="91">
        <f aca="true" t="shared" si="0" ref="N9:R11">N10</f>
        <v>98000000</v>
      </c>
      <c r="O9" s="91">
        <f t="shared" si="0"/>
        <v>158000000</v>
      </c>
      <c r="P9" s="91">
        <f t="shared" si="0"/>
        <v>26124666.03</v>
      </c>
      <c r="Q9" s="91">
        <f t="shared" si="0"/>
        <v>263000000</v>
      </c>
      <c r="R9" s="112">
        <f t="shared" si="0"/>
        <v>105000000</v>
      </c>
      <c r="S9" s="68"/>
      <c r="T9" s="68"/>
      <c r="U9" s="68"/>
      <c r="V9" s="68"/>
      <c r="W9" s="68"/>
      <c r="X9" s="68"/>
      <c r="Z9" s="145"/>
    </row>
    <row r="10" spans="2:24" ht="18" customHeight="1">
      <c r="B10" s="74"/>
      <c r="C10" s="93"/>
      <c r="D10" s="96" t="s">
        <v>101</v>
      </c>
      <c r="E10" s="83">
        <v>2</v>
      </c>
      <c r="F10" s="83"/>
      <c r="G10" s="96"/>
      <c r="H10" s="83"/>
      <c r="I10" s="96"/>
      <c r="J10" s="83"/>
      <c r="K10" s="83"/>
      <c r="L10" s="80"/>
      <c r="M10" s="136" t="s">
        <v>12</v>
      </c>
      <c r="N10" s="91">
        <f t="shared" si="0"/>
        <v>98000000</v>
      </c>
      <c r="O10" s="91">
        <f t="shared" si="0"/>
        <v>158000000</v>
      </c>
      <c r="P10" s="91">
        <f t="shared" si="0"/>
        <v>26124666.03</v>
      </c>
      <c r="Q10" s="91">
        <f t="shared" si="0"/>
        <v>263000000</v>
      </c>
      <c r="R10" s="112">
        <f t="shared" si="0"/>
        <v>105000000</v>
      </c>
      <c r="S10" s="68"/>
      <c r="T10" s="68"/>
      <c r="U10" s="68"/>
      <c r="V10" s="68"/>
      <c r="W10" s="68"/>
      <c r="X10" s="68"/>
    </row>
    <row r="11" spans="2:24" ht="18" customHeight="1">
      <c r="B11" s="74"/>
      <c r="C11" s="93"/>
      <c r="D11" s="96" t="s">
        <v>101</v>
      </c>
      <c r="E11" s="83">
        <v>2</v>
      </c>
      <c r="F11" s="83">
        <v>1</v>
      </c>
      <c r="G11" s="96"/>
      <c r="H11" s="83"/>
      <c r="I11" s="96"/>
      <c r="J11" s="83"/>
      <c r="K11" s="83"/>
      <c r="L11" s="80"/>
      <c r="M11" s="136" t="s">
        <v>13</v>
      </c>
      <c r="N11" s="91">
        <f t="shared" si="0"/>
        <v>98000000</v>
      </c>
      <c r="O11" s="91">
        <f t="shared" si="0"/>
        <v>158000000</v>
      </c>
      <c r="P11" s="91">
        <f t="shared" si="0"/>
        <v>26124666.03</v>
      </c>
      <c r="Q11" s="91">
        <f t="shared" si="0"/>
        <v>263000000</v>
      </c>
      <c r="R11" s="92">
        <f t="shared" si="0"/>
        <v>105000000</v>
      </c>
      <c r="S11" s="68"/>
      <c r="T11" s="68"/>
      <c r="U11" s="68"/>
      <c r="V11" s="68"/>
      <c r="W11" s="68"/>
      <c r="X11" s="68"/>
    </row>
    <row r="12" spans="2:24" ht="18" customHeight="1">
      <c r="B12" s="74"/>
      <c r="C12" s="93"/>
      <c r="D12" s="96" t="s">
        <v>101</v>
      </c>
      <c r="E12" s="83">
        <v>2</v>
      </c>
      <c r="F12" s="83">
        <v>1</v>
      </c>
      <c r="G12" s="96"/>
      <c r="H12" s="83">
        <v>2</v>
      </c>
      <c r="I12" s="96"/>
      <c r="J12" s="83"/>
      <c r="K12" s="83"/>
      <c r="L12" s="80"/>
      <c r="M12" s="94" t="s">
        <v>14</v>
      </c>
      <c r="N12" s="91">
        <f>N13+N22+N33+N101+N110+N114</f>
        <v>98000000</v>
      </c>
      <c r="O12" s="91">
        <f>O13+O22+O33+O101+O110+O114</f>
        <v>158000000</v>
      </c>
      <c r="P12" s="91">
        <f>P13+P22+P33+P101+P110+P114</f>
        <v>26124666.03</v>
      </c>
      <c r="Q12" s="91">
        <f>Q13+Q22+Q33+Q101+Q110+Q114</f>
        <v>263000000</v>
      </c>
      <c r="R12" s="112">
        <f>R13+R22+R33+R101+R110+R114</f>
        <v>105000000</v>
      </c>
      <c r="S12" s="68"/>
      <c r="T12" s="68"/>
      <c r="U12" s="68"/>
      <c r="V12" s="68"/>
      <c r="W12" s="68"/>
      <c r="X12" s="68"/>
    </row>
    <row r="13" spans="2:24" ht="18" customHeight="1">
      <c r="B13" s="74"/>
      <c r="C13" s="93"/>
      <c r="D13" s="96" t="s">
        <v>101</v>
      </c>
      <c r="E13" s="83">
        <v>2</v>
      </c>
      <c r="F13" s="83">
        <v>1</v>
      </c>
      <c r="G13" s="96"/>
      <c r="H13" s="83">
        <v>2</v>
      </c>
      <c r="I13" s="96" t="s">
        <v>102</v>
      </c>
      <c r="J13" s="83"/>
      <c r="K13" s="83"/>
      <c r="L13" s="86"/>
      <c r="M13" s="94" t="s">
        <v>15</v>
      </c>
      <c r="N13" s="91">
        <f>N14+N19</f>
        <v>4800000</v>
      </c>
      <c r="O13" s="91">
        <f>O14+O19</f>
        <v>4800000</v>
      </c>
      <c r="P13" s="91">
        <f>P14+P19</f>
        <v>2061978.43</v>
      </c>
      <c r="Q13" s="91">
        <f>Q14+Q19</f>
        <v>9450000</v>
      </c>
      <c r="R13" s="92">
        <f>R14+R19</f>
        <v>4650000</v>
      </c>
      <c r="S13" s="68"/>
      <c r="T13" s="68"/>
      <c r="U13" s="68"/>
      <c r="V13" s="68"/>
      <c r="W13" s="68"/>
      <c r="X13" s="68"/>
    </row>
    <row r="14" spans="2:24" ht="18" customHeight="1">
      <c r="B14" s="74"/>
      <c r="C14" s="93"/>
      <c r="D14" s="96" t="s">
        <v>101</v>
      </c>
      <c r="E14" s="83">
        <v>2</v>
      </c>
      <c r="F14" s="83">
        <v>1</v>
      </c>
      <c r="G14" s="96"/>
      <c r="H14" s="83">
        <v>2</v>
      </c>
      <c r="I14" s="96" t="s">
        <v>102</v>
      </c>
      <c r="J14" s="83">
        <v>1</v>
      </c>
      <c r="K14" s="83"/>
      <c r="L14" s="86"/>
      <c r="M14" s="94" t="s">
        <v>16</v>
      </c>
      <c r="N14" s="91">
        <f>N15+N17</f>
        <v>4650000</v>
      </c>
      <c r="O14" s="91">
        <f>O15+O17</f>
        <v>4650000</v>
      </c>
      <c r="P14" s="91">
        <f>P15+P17</f>
        <v>2023327.98</v>
      </c>
      <c r="Q14" s="91">
        <f>Q15+Q17</f>
        <v>9200000</v>
      </c>
      <c r="R14" s="91">
        <f>R15+R17</f>
        <v>4550000</v>
      </c>
      <c r="S14" s="68"/>
      <c r="T14" s="68"/>
      <c r="U14" s="68"/>
      <c r="V14" s="68"/>
      <c r="W14" s="68"/>
      <c r="X14" s="68"/>
    </row>
    <row r="15" spans="2:24" ht="18" customHeight="1">
      <c r="B15" s="74"/>
      <c r="C15" s="93"/>
      <c r="D15" s="96" t="s">
        <v>101</v>
      </c>
      <c r="E15" s="83">
        <v>2</v>
      </c>
      <c r="F15" s="83">
        <v>1</v>
      </c>
      <c r="G15" s="96"/>
      <c r="H15" s="83">
        <v>2</v>
      </c>
      <c r="I15" s="96" t="s">
        <v>102</v>
      </c>
      <c r="J15" s="83">
        <v>1</v>
      </c>
      <c r="K15" s="83">
        <v>1</v>
      </c>
      <c r="L15" s="86"/>
      <c r="M15" s="94" t="s">
        <v>17</v>
      </c>
      <c r="N15" s="91">
        <f>SUM(N16:N16)</f>
        <v>4500000</v>
      </c>
      <c r="O15" s="91">
        <f>SUM(O16:O16)</f>
        <v>4500000</v>
      </c>
      <c r="P15" s="91">
        <f>SUM(P16:P16)</f>
        <v>1966146.98</v>
      </c>
      <c r="Q15" s="91">
        <f>SUM(Q16:Q16)</f>
        <v>9000000</v>
      </c>
      <c r="R15" s="92">
        <f>SUM(R16:R16)</f>
        <v>4500000</v>
      </c>
      <c r="S15" s="68"/>
      <c r="T15" s="68"/>
      <c r="U15" s="68"/>
      <c r="V15" s="68"/>
      <c r="W15" s="68"/>
      <c r="X15" s="68"/>
    </row>
    <row r="16" spans="2:24" ht="18" customHeight="1">
      <c r="B16" s="95"/>
      <c r="C16" s="175"/>
      <c r="D16" s="96" t="s">
        <v>101</v>
      </c>
      <c r="E16" s="83">
        <v>2</v>
      </c>
      <c r="F16" s="83">
        <v>1</v>
      </c>
      <c r="G16" s="96"/>
      <c r="H16" s="83">
        <v>2</v>
      </c>
      <c r="I16" s="96" t="s">
        <v>102</v>
      </c>
      <c r="J16" s="83">
        <v>1</v>
      </c>
      <c r="K16" s="83">
        <v>1</v>
      </c>
      <c r="L16" s="84" t="s">
        <v>102</v>
      </c>
      <c r="M16" s="176" t="s">
        <v>18</v>
      </c>
      <c r="N16" s="177">
        <v>4500000</v>
      </c>
      <c r="O16" s="177">
        <f>N16</f>
        <v>4500000</v>
      </c>
      <c r="P16" s="178">
        <v>1966146.98</v>
      </c>
      <c r="Q16" s="177">
        <v>9000000</v>
      </c>
      <c r="R16" s="179">
        <f>Q16-O16</f>
        <v>4500000</v>
      </c>
      <c r="S16" s="68"/>
      <c r="T16" s="68"/>
      <c r="U16" s="68"/>
      <c r="V16" s="68"/>
      <c r="W16" s="68"/>
      <c r="X16" s="68"/>
    </row>
    <row r="17" spans="2:24" ht="18" customHeight="1">
      <c r="B17" s="74"/>
      <c r="C17" s="93"/>
      <c r="D17" s="96" t="s">
        <v>101</v>
      </c>
      <c r="E17" s="83">
        <v>2</v>
      </c>
      <c r="F17" s="83">
        <v>1</v>
      </c>
      <c r="G17" s="96"/>
      <c r="H17" s="83">
        <v>2</v>
      </c>
      <c r="I17" s="96" t="s">
        <v>102</v>
      </c>
      <c r="J17" s="83">
        <v>1</v>
      </c>
      <c r="K17" s="83">
        <v>5</v>
      </c>
      <c r="L17" s="180"/>
      <c r="M17" s="94" t="s">
        <v>19</v>
      </c>
      <c r="N17" s="91">
        <f>SUM(N18:N18)</f>
        <v>150000</v>
      </c>
      <c r="O17" s="91">
        <f>SUM(O18:O18)</f>
        <v>150000</v>
      </c>
      <c r="P17" s="91">
        <f>SUM(P18:P18)</f>
        <v>57181</v>
      </c>
      <c r="Q17" s="91">
        <f>SUM(Q18:Q18)</f>
        <v>200000</v>
      </c>
      <c r="R17" s="92">
        <f>SUM(R18:R18)</f>
        <v>50000</v>
      </c>
      <c r="S17" s="68"/>
      <c r="T17" s="68"/>
      <c r="U17" s="68"/>
      <c r="V17" s="68"/>
      <c r="W17" s="68"/>
      <c r="X17" s="68"/>
    </row>
    <row r="18" spans="2:24" ht="18" customHeight="1">
      <c r="B18" s="95"/>
      <c r="C18" s="175"/>
      <c r="D18" s="96" t="s">
        <v>101</v>
      </c>
      <c r="E18" s="83">
        <v>2</v>
      </c>
      <c r="F18" s="83">
        <v>1</v>
      </c>
      <c r="G18" s="96"/>
      <c r="H18" s="83">
        <v>2</v>
      </c>
      <c r="I18" s="96" t="s">
        <v>102</v>
      </c>
      <c r="J18" s="83">
        <v>1</v>
      </c>
      <c r="K18" s="83">
        <v>5</v>
      </c>
      <c r="L18" s="84">
        <v>1</v>
      </c>
      <c r="M18" s="176" t="s">
        <v>19</v>
      </c>
      <c r="N18" s="177">
        <v>150000</v>
      </c>
      <c r="O18" s="177">
        <f>N18</f>
        <v>150000</v>
      </c>
      <c r="P18" s="178">
        <v>57181</v>
      </c>
      <c r="Q18" s="177">
        <v>200000</v>
      </c>
      <c r="R18" s="179">
        <f>Q18-O18</f>
        <v>50000</v>
      </c>
      <c r="S18" s="68"/>
      <c r="T18" s="68"/>
      <c r="U18" s="68"/>
      <c r="V18" s="68"/>
      <c r="W18" s="68"/>
      <c r="X18" s="68"/>
    </row>
    <row r="19" spans="2:24" ht="18" customHeight="1">
      <c r="B19" s="74"/>
      <c r="C19" s="93"/>
      <c r="D19" s="96" t="s">
        <v>101</v>
      </c>
      <c r="E19" s="83">
        <v>2</v>
      </c>
      <c r="F19" s="83">
        <v>1</v>
      </c>
      <c r="G19" s="96"/>
      <c r="H19" s="83">
        <v>2</v>
      </c>
      <c r="I19" s="96" t="s">
        <v>102</v>
      </c>
      <c r="J19" s="83">
        <v>5</v>
      </c>
      <c r="K19" s="83"/>
      <c r="L19" s="84"/>
      <c r="M19" s="94" t="s">
        <v>20</v>
      </c>
      <c r="N19" s="91">
        <f>N20</f>
        <v>150000</v>
      </c>
      <c r="O19" s="91">
        <f>O20</f>
        <v>150000</v>
      </c>
      <c r="P19" s="91">
        <f>P20</f>
        <v>38650.45</v>
      </c>
      <c r="Q19" s="91">
        <f>Q20</f>
        <v>250000</v>
      </c>
      <c r="R19" s="92">
        <f>R20</f>
        <v>100000</v>
      </c>
      <c r="S19" s="68"/>
      <c r="T19" s="68"/>
      <c r="U19" s="68"/>
      <c r="V19" s="68"/>
      <c r="W19" s="68"/>
      <c r="X19" s="68"/>
    </row>
    <row r="20" spans="2:24" ht="18" customHeight="1">
      <c r="B20" s="74"/>
      <c r="C20" s="93"/>
      <c r="D20" s="96" t="s">
        <v>101</v>
      </c>
      <c r="E20" s="83">
        <v>2</v>
      </c>
      <c r="F20" s="83">
        <v>1</v>
      </c>
      <c r="G20" s="96"/>
      <c r="H20" s="83">
        <v>2</v>
      </c>
      <c r="I20" s="96" t="s">
        <v>102</v>
      </c>
      <c r="J20" s="83">
        <v>5</v>
      </c>
      <c r="K20" s="83">
        <v>1</v>
      </c>
      <c r="L20" s="84"/>
      <c r="M20" s="94" t="s">
        <v>21</v>
      </c>
      <c r="N20" s="91">
        <f>SUM(N21:N21)</f>
        <v>150000</v>
      </c>
      <c r="O20" s="91">
        <f>SUM(O21:O21)</f>
        <v>150000</v>
      </c>
      <c r="P20" s="91">
        <f>SUM(P21:P21)</f>
        <v>38650.45</v>
      </c>
      <c r="Q20" s="91">
        <f>SUM(Q21:Q21)</f>
        <v>250000</v>
      </c>
      <c r="R20" s="92">
        <f>SUM(R21:R21)</f>
        <v>100000</v>
      </c>
      <c r="S20" s="68"/>
      <c r="T20" s="68"/>
      <c r="U20" s="68"/>
      <c r="V20" s="68"/>
      <c r="W20" s="68"/>
      <c r="X20" s="68"/>
    </row>
    <row r="21" spans="2:24" ht="18" customHeight="1">
      <c r="B21" s="95"/>
      <c r="C21" s="175"/>
      <c r="D21" s="96" t="s">
        <v>101</v>
      </c>
      <c r="E21" s="83">
        <v>2</v>
      </c>
      <c r="F21" s="83">
        <v>1</v>
      </c>
      <c r="G21" s="96"/>
      <c r="H21" s="83">
        <v>2</v>
      </c>
      <c r="I21" s="96" t="s">
        <v>102</v>
      </c>
      <c r="J21" s="83">
        <v>5</v>
      </c>
      <c r="K21" s="83">
        <v>1</v>
      </c>
      <c r="L21" s="180" t="s">
        <v>103</v>
      </c>
      <c r="M21" s="176" t="s">
        <v>21</v>
      </c>
      <c r="N21" s="177">
        <v>150000</v>
      </c>
      <c r="O21" s="177">
        <f>N21</f>
        <v>150000</v>
      </c>
      <c r="P21" s="178">
        <v>38650.45</v>
      </c>
      <c r="Q21" s="177">
        <v>250000</v>
      </c>
      <c r="R21" s="179">
        <f>Q21-O21</f>
        <v>100000</v>
      </c>
      <c r="S21" s="68"/>
      <c r="T21" s="68"/>
      <c r="U21" s="68"/>
      <c r="V21" s="68"/>
      <c r="W21" s="68"/>
      <c r="X21" s="68"/>
    </row>
    <row r="22" spans="2:24" ht="18" customHeight="1">
      <c r="B22" s="74"/>
      <c r="C22" s="93"/>
      <c r="D22" s="96" t="s">
        <v>101</v>
      </c>
      <c r="E22" s="83">
        <v>2</v>
      </c>
      <c r="F22" s="83">
        <v>1</v>
      </c>
      <c r="G22" s="96"/>
      <c r="H22" s="83">
        <v>2</v>
      </c>
      <c r="I22" s="96" t="s">
        <v>104</v>
      </c>
      <c r="J22" s="83"/>
      <c r="K22" s="83"/>
      <c r="L22" s="180"/>
      <c r="M22" s="137" t="s">
        <v>22</v>
      </c>
      <c r="N22" s="91">
        <f>N28+N23</f>
        <v>768000</v>
      </c>
      <c r="O22" s="91">
        <f>O28+O23</f>
        <v>768000</v>
      </c>
      <c r="P22" s="91">
        <f>P28+P23</f>
        <v>377849.33</v>
      </c>
      <c r="Q22" s="91">
        <f>Q28+Q23</f>
        <v>1845000</v>
      </c>
      <c r="R22" s="92">
        <f>R28+R23</f>
        <v>1077000</v>
      </c>
      <c r="S22" s="68"/>
      <c r="T22" s="68"/>
      <c r="U22" s="68"/>
      <c r="V22" s="68"/>
      <c r="W22" s="68"/>
      <c r="X22" s="68"/>
    </row>
    <row r="23" spans="2:24" ht="18" customHeight="1">
      <c r="B23" s="74"/>
      <c r="C23" s="93"/>
      <c r="D23" s="96" t="s">
        <v>101</v>
      </c>
      <c r="E23" s="83">
        <v>2</v>
      </c>
      <c r="F23" s="83">
        <v>1</v>
      </c>
      <c r="G23" s="96"/>
      <c r="H23" s="83">
        <v>2</v>
      </c>
      <c r="I23" s="96" t="s">
        <v>104</v>
      </c>
      <c r="J23" s="83">
        <v>1</v>
      </c>
      <c r="K23" s="83"/>
      <c r="L23" s="180"/>
      <c r="M23" s="94" t="s">
        <v>16</v>
      </c>
      <c r="N23" s="91">
        <f>N24+N26</f>
        <v>750000</v>
      </c>
      <c r="O23" s="91">
        <f>O24+O26</f>
        <v>750000</v>
      </c>
      <c r="P23" s="91">
        <f>P24+P26</f>
        <v>371665.25</v>
      </c>
      <c r="Q23" s="91">
        <f>Q24+Q26</f>
        <v>1800000</v>
      </c>
      <c r="R23" s="92">
        <f>R24+R26</f>
        <v>1050000</v>
      </c>
      <c r="S23" s="68"/>
      <c r="T23" s="68"/>
      <c r="U23" s="68"/>
      <c r="V23" s="68"/>
      <c r="W23" s="68"/>
      <c r="X23" s="68"/>
    </row>
    <row r="24" spans="2:24" ht="18" customHeight="1">
      <c r="B24" s="74"/>
      <c r="C24" s="93"/>
      <c r="D24" s="96" t="s">
        <v>101</v>
      </c>
      <c r="E24" s="83">
        <v>2</v>
      </c>
      <c r="F24" s="83">
        <v>1</v>
      </c>
      <c r="G24" s="96"/>
      <c r="H24" s="83">
        <v>2</v>
      </c>
      <c r="I24" s="96" t="s">
        <v>104</v>
      </c>
      <c r="J24" s="83">
        <v>1</v>
      </c>
      <c r="K24" s="83">
        <v>1</v>
      </c>
      <c r="L24" s="180"/>
      <c r="M24" s="94" t="s">
        <v>23</v>
      </c>
      <c r="N24" s="91">
        <f>N25</f>
        <v>400000</v>
      </c>
      <c r="O24" s="91">
        <f>O25</f>
        <v>400000</v>
      </c>
      <c r="P24" s="91">
        <f>P25</f>
        <v>200868.78</v>
      </c>
      <c r="Q24" s="91">
        <f>Q25</f>
        <v>1000000</v>
      </c>
      <c r="R24" s="92">
        <f>R25</f>
        <v>600000</v>
      </c>
      <c r="S24" s="68"/>
      <c r="T24" s="68"/>
      <c r="U24" s="68"/>
      <c r="V24" s="68"/>
      <c r="W24" s="68"/>
      <c r="X24" s="68"/>
    </row>
    <row r="25" spans="2:24" ht="18" customHeight="1">
      <c r="B25" s="95"/>
      <c r="C25" s="175"/>
      <c r="D25" s="96" t="s">
        <v>101</v>
      </c>
      <c r="E25" s="83">
        <v>2</v>
      </c>
      <c r="F25" s="83">
        <v>1</v>
      </c>
      <c r="G25" s="96"/>
      <c r="H25" s="83">
        <v>2</v>
      </c>
      <c r="I25" s="96" t="s">
        <v>104</v>
      </c>
      <c r="J25" s="83">
        <v>1</v>
      </c>
      <c r="K25" s="83">
        <v>1</v>
      </c>
      <c r="L25" s="180" t="s">
        <v>102</v>
      </c>
      <c r="M25" s="176" t="s">
        <v>23</v>
      </c>
      <c r="N25" s="177">
        <v>400000</v>
      </c>
      <c r="O25" s="177">
        <f>N25</f>
        <v>400000</v>
      </c>
      <c r="P25" s="178">
        <v>200868.78</v>
      </c>
      <c r="Q25" s="177">
        <v>1000000</v>
      </c>
      <c r="R25" s="179">
        <f>Q25-O25</f>
        <v>600000</v>
      </c>
      <c r="S25" s="68"/>
      <c r="T25" s="68"/>
      <c r="U25" s="68"/>
      <c r="V25" s="68"/>
      <c r="W25" s="68"/>
      <c r="X25" s="68"/>
    </row>
    <row r="26" spans="2:24" ht="18" customHeight="1">
      <c r="B26" s="74"/>
      <c r="C26" s="93"/>
      <c r="D26" s="96" t="s">
        <v>101</v>
      </c>
      <c r="E26" s="83">
        <v>2</v>
      </c>
      <c r="F26" s="83">
        <v>1</v>
      </c>
      <c r="G26" s="96"/>
      <c r="H26" s="83">
        <v>2</v>
      </c>
      <c r="I26" s="96" t="s">
        <v>104</v>
      </c>
      <c r="J26" s="83">
        <v>1</v>
      </c>
      <c r="K26" s="83">
        <v>2</v>
      </c>
      <c r="L26" s="180"/>
      <c r="M26" s="94" t="s">
        <v>24</v>
      </c>
      <c r="N26" s="91">
        <f>N27</f>
        <v>350000</v>
      </c>
      <c r="O26" s="91">
        <f>O27</f>
        <v>350000</v>
      </c>
      <c r="P26" s="91">
        <f>P27</f>
        <v>170796.47</v>
      </c>
      <c r="Q26" s="91">
        <f>Q27</f>
        <v>800000</v>
      </c>
      <c r="R26" s="92">
        <f>R27</f>
        <v>450000</v>
      </c>
      <c r="S26" s="68"/>
      <c r="T26" s="68"/>
      <c r="U26" s="68"/>
      <c r="V26" s="68"/>
      <c r="W26" s="68"/>
      <c r="X26" s="68"/>
    </row>
    <row r="27" spans="2:24" ht="18" customHeight="1">
      <c r="B27" s="95"/>
      <c r="C27" s="175"/>
      <c r="D27" s="96" t="s">
        <v>101</v>
      </c>
      <c r="E27" s="83">
        <v>2</v>
      </c>
      <c r="F27" s="83">
        <v>1</v>
      </c>
      <c r="G27" s="96"/>
      <c r="H27" s="83">
        <v>2</v>
      </c>
      <c r="I27" s="96" t="s">
        <v>104</v>
      </c>
      <c r="J27" s="83">
        <v>1</v>
      </c>
      <c r="K27" s="83">
        <v>2</v>
      </c>
      <c r="L27" s="180" t="s">
        <v>102</v>
      </c>
      <c r="M27" s="176" t="s">
        <v>24</v>
      </c>
      <c r="N27" s="177">
        <v>350000</v>
      </c>
      <c r="O27" s="177">
        <f>N27</f>
        <v>350000</v>
      </c>
      <c r="P27" s="178">
        <v>170796.47</v>
      </c>
      <c r="Q27" s="177">
        <v>800000</v>
      </c>
      <c r="R27" s="179">
        <f>Q27-O27</f>
        <v>450000</v>
      </c>
      <c r="S27" s="68"/>
      <c r="T27" s="68"/>
      <c r="U27" s="68"/>
      <c r="V27" s="68"/>
      <c r="W27" s="68"/>
      <c r="X27" s="68"/>
    </row>
    <row r="28" spans="2:24" ht="18" customHeight="1">
      <c r="B28" s="74"/>
      <c r="C28" s="93"/>
      <c r="D28" s="96" t="s">
        <v>101</v>
      </c>
      <c r="E28" s="83">
        <v>2</v>
      </c>
      <c r="F28" s="83">
        <v>1</v>
      </c>
      <c r="G28" s="96"/>
      <c r="H28" s="83">
        <v>2</v>
      </c>
      <c r="I28" s="96" t="s">
        <v>104</v>
      </c>
      <c r="J28" s="83">
        <v>5</v>
      </c>
      <c r="K28" s="83"/>
      <c r="L28" s="180"/>
      <c r="M28" s="94" t="s">
        <v>20</v>
      </c>
      <c r="N28" s="91">
        <f>N29+N31</f>
        <v>18000</v>
      </c>
      <c r="O28" s="91">
        <f>O29+O31</f>
        <v>18000</v>
      </c>
      <c r="P28" s="91">
        <f>P29+P31</f>
        <v>6184.08</v>
      </c>
      <c r="Q28" s="91">
        <f>Q29+Q31</f>
        <v>45000</v>
      </c>
      <c r="R28" s="92">
        <f>R29+R31</f>
        <v>27000</v>
      </c>
      <c r="S28" s="68"/>
      <c r="T28" s="68"/>
      <c r="U28" s="68"/>
      <c r="V28" s="68"/>
      <c r="W28" s="68"/>
      <c r="X28" s="68"/>
    </row>
    <row r="29" spans="2:24" ht="18" customHeight="1">
      <c r="B29" s="74"/>
      <c r="C29" s="97"/>
      <c r="D29" s="96" t="s">
        <v>101</v>
      </c>
      <c r="E29" s="83">
        <v>2</v>
      </c>
      <c r="F29" s="83">
        <v>1</v>
      </c>
      <c r="G29" s="96"/>
      <c r="H29" s="83">
        <v>2</v>
      </c>
      <c r="I29" s="201" t="s">
        <v>104</v>
      </c>
      <c r="J29" s="202">
        <v>5</v>
      </c>
      <c r="K29" s="202">
        <v>1</v>
      </c>
      <c r="L29" s="203"/>
      <c r="M29" s="98" t="s">
        <v>23</v>
      </c>
      <c r="N29" s="99">
        <f>N30</f>
        <v>12000</v>
      </c>
      <c r="O29" s="99">
        <f>O30</f>
        <v>12000</v>
      </c>
      <c r="P29" s="99">
        <f>P30</f>
        <v>4251.55</v>
      </c>
      <c r="Q29" s="99">
        <f>Q30</f>
        <v>30000</v>
      </c>
      <c r="R29" s="100">
        <f>R30</f>
        <v>18000</v>
      </c>
      <c r="S29" s="68"/>
      <c r="T29" s="68"/>
      <c r="U29" s="68"/>
      <c r="V29" s="68"/>
      <c r="W29" s="68"/>
      <c r="X29" s="68"/>
    </row>
    <row r="30" spans="2:24" ht="18" customHeight="1">
      <c r="B30" s="95"/>
      <c r="C30" s="175"/>
      <c r="D30" s="96" t="s">
        <v>101</v>
      </c>
      <c r="E30" s="83">
        <v>2</v>
      </c>
      <c r="F30" s="83">
        <v>1</v>
      </c>
      <c r="G30" s="96"/>
      <c r="H30" s="83">
        <v>2</v>
      </c>
      <c r="I30" s="96" t="s">
        <v>104</v>
      </c>
      <c r="J30" s="83">
        <v>5</v>
      </c>
      <c r="K30" s="83">
        <v>1</v>
      </c>
      <c r="L30" s="180" t="s">
        <v>102</v>
      </c>
      <c r="M30" s="176" t="s">
        <v>23</v>
      </c>
      <c r="N30" s="177">
        <v>12000</v>
      </c>
      <c r="O30" s="177">
        <f>N30</f>
        <v>12000</v>
      </c>
      <c r="P30" s="178">
        <v>4251.55</v>
      </c>
      <c r="Q30" s="177">
        <v>30000</v>
      </c>
      <c r="R30" s="179">
        <f>Q30-O30</f>
        <v>18000</v>
      </c>
      <c r="S30" s="68"/>
      <c r="T30" s="68"/>
      <c r="U30" s="68"/>
      <c r="V30" s="68"/>
      <c r="W30" s="68"/>
      <c r="X30" s="68"/>
    </row>
    <row r="31" spans="2:24" ht="18" customHeight="1">
      <c r="B31" s="74"/>
      <c r="C31" s="93"/>
      <c r="D31" s="96" t="s">
        <v>101</v>
      </c>
      <c r="E31" s="83">
        <v>2</v>
      </c>
      <c r="F31" s="83">
        <v>1</v>
      </c>
      <c r="G31" s="96"/>
      <c r="H31" s="83">
        <v>2</v>
      </c>
      <c r="I31" s="96" t="s">
        <v>104</v>
      </c>
      <c r="J31" s="83">
        <v>5</v>
      </c>
      <c r="K31" s="83">
        <v>2</v>
      </c>
      <c r="L31" s="180"/>
      <c r="M31" s="94" t="s">
        <v>24</v>
      </c>
      <c r="N31" s="91">
        <f>N32</f>
        <v>6000</v>
      </c>
      <c r="O31" s="91">
        <f>O32</f>
        <v>6000</v>
      </c>
      <c r="P31" s="91">
        <f>P32</f>
        <v>1932.53</v>
      </c>
      <c r="Q31" s="91">
        <f>Q32</f>
        <v>15000</v>
      </c>
      <c r="R31" s="92">
        <f>R32</f>
        <v>9000</v>
      </c>
      <c r="S31" s="68"/>
      <c r="T31" s="68"/>
      <c r="U31" s="68"/>
      <c r="V31" s="68"/>
      <c r="W31" s="68"/>
      <c r="X31" s="68"/>
    </row>
    <row r="32" spans="2:24" ht="18" customHeight="1">
      <c r="B32" s="95"/>
      <c r="C32" s="175"/>
      <c r="D32" s="96" t="s">
        <v>101</v>
      </c>
      <c r="E32" s="83">
        <v>2</v>
      </c>
      <c r="F32" s="83">
        <v>1</v>
      </c>
      <c r="G32" s="96"/>
      <c r="H32" s="83">
        <v>2</v>
      </c>
      <c r="I32" s="96" t="s">
        <v>104</v>
      </c>
      <c r="J32" s="83">
        <v>5</v>
      </c>
      <c r="K32" s="83">
        <v>2</v>
      </c>
      <c r="L32" s="180" t="s">
        <v>102</v>
      </c>
      <c r="M32" s="176" t="s">
        <v>24</v>
      </c>
      <c r="N32" s="177">
        <v>6000</v>
      </c>
      <c r="O32" s="177">
        <f>N32</f>
        <v>6000</v>
      </c>
      <c r="P32" s="178">
        <v>1932.53</v>
      </c>
      <c r="Q32" s="177">
        <v>15000</v>
      </c>
      <c r="R32" s="179">
        <f>Q32-O32</f>
        <v>9000</v>
      </c>
      <c r="S32" s="68"/>
      <c r="T32" s="68"/>
      <c r="U32" s="68"/>
      <c r="V32" s="68"/>
      <c r="W32" s="68"/>
      <c r="X32" s="68"/>
    </row>
    <row r="33" spans="2:24" ht="18" customHeight="1">
      <c r="B33" s="74"/>
      <c r="C33" s="93"/>
      <c r="D33" s="96" t="s">
        <v>101</v>
      </c>
      <c r="E33" s="83">
        <v>2</v>
      </c>
      <c r="F33" s="83">
        <v>1</v>
      </c>
      <c r="G33" s="96"/>
      <c r="H33" s="83">
        <v>2</v>
      </c>
      <c r="I33" s="96" t="s">
        <v>105</v>
      </c>
      <c r="J33" s="83"/>
      <c r="K33" s="83"/>
      <c r="L33" s="180"/>
      <c r="M33" s="94" t="s">
        <v>25</v>
      </c>
      <c r="N33" s="91">
        <f>N34+N53+N58+N66+N80+N84+N98</f>
        <v>6423500</v>
      </c>
      <c r="O33" s="91">
        <f>O34+O53+O58+O66+O80+O84+O98</f>
        <v>6423500</v>
      </c>
      <c r="P33" s="91">
        <f>P34+P53+P58+P66+P80+P84+P98</f>
        <v>1389003.56</v>
      </c>
      <c r="Q33" s="91">
        <f>Q34+Q53+Q58+Q66+Q80+Q84+Q98</f>
        <v>8237500</v>
      </c>
      <c r="R33" s="112">
        <f>R34+R53+R58+R66+R80+R84+R98</f>
        <v>1814000</v>
      </c>
      <c r="S33" s="124" t="e">
        <f>#REF!-R33</f>
        <v>#REF!</v>
      </c>
      <c r="T33" s="68"/>
      <c r="U33" s="68"/>
      <c r="V33" s="68"/>
      <c r="W33" s="68"/>
      <c r="X33" s="68"/>
    </row>
    <row r="34" spans="2:24" ht="18" customHeight="1">
      <c r="B34" s="74"/>
      <c r="C34" s="89"/>
      <c r="D34" s="96" t="s">
        <v>101</v>
      </c>
      <c r="E34" s="83">
        <v>2</v>
      </c>
      <c r="F34" s="83">
        <v>1</v>
      </c>
      <c r="G34" s="96"/>
      <c r="H34" s="83">
        <v>2</v>
      </c>
      <c r="I34" s="102">
        <v>3</v>
      </c>
      <c r="J34" s="103">
        <v>2</v>
      </c>
      <c r="K34" s="103"/>
      <c r="L34" s="84"/>
      <c r="M34" s="90" t="s">
        <v>26</v>
      </c>
      <c r="N34" s="91">
        <f>N35+N40+N43+N45+N47+N50</f>
        <v>358000</v>
      </c>
      <c r="O34" s="91">
        <f>O35+O40+O43+O45+O47+O50</f>
        <v>438000</v>
      </c>
      <c r="P34" s="91">
        <f>P35+P40+P43+P45+P47+P50</f>
        <v>121942.89</v>
      </c>
      <c r="Q34" s="91">
        <f>Q35+Q40+Q43+Q45+Q47+Q50</f>
        <v>888000</v>
      </c>
      <c r="R34" s="92">
        <f>R35+R40+R43+R45+R47+R50</f>
        <v>450000</v>
      </c>
      <c r="S34" s="68"/>
      <c r="T34" s="68"/>
      <c r="U34" s="68"/>
      <c r="V34" s="68"/>
      <c r="W34" s="68"/>
      <c r="X34" s="68"/>
    </row>
    <row r="35" spans="2:24" ht="18" customHeight="1">
      <c r="B35" s="74"/>
      <c r="C35" s="89"/>
      <c r="D35" s="96" t="s">
        <v>101</v>
      </c>
      <c r="E35" s="83">
        <v>2</v>
      </c>
      <c r="F35" s="83">
        <v>1</v>
      </c>
      <c r="G35" s="96"/>
      <c r="H35" s="83">
        <v>2</v>
      </c>
      <c r="I35" s="102">
        <v>3</v>
      </c>
      <c r="J35" s="103">
        <v>2</v>
      </c>
      <c r="K35" s="103">
        <v>1</v>
      </c>
      <c r="L35" s="84"/>
      <c r="M35" s="90" t="s">
        <v>27</v>
      </c>
      <c r="N35" s="91">
        <f>SUM(N36:N39)</f>
        <v>112000</v>
      </c>
      <c r="O35" s="91">
        <f>SUM(O36:O39)</f>
        <v>115000</v>
      </c>
      <c r="P35" s="91">
        <f>SUM(P36:P39)</f>
        <v>69303.15000000001</v>
      </c>
      <c r="Q35" s="91">
        <f>SUM(Q36:Q39)</f>
        <v>186000</v>
      </c>
      <c r="R35" s="92">
        <f>SUM(R36:R39)</f>
        <v>71000</v>
      </c>
      <c r="S35" s="68"/>
      <c r="T35" s="68"/>
      <c r="U35" s="68"/>
      <c r="V35" s="68"/>
      <c r="W35" s="68"/>
      <c r="X35" s="68"/>
    </row>
    <row r="36" spans="2:24" ht="18" customHeight="1">
      <c r="B36" s="95"/>
      <c r="C36" s="101"/>
      <c r="D36" s="96" t="s">
        <v>101</v>
      </c>
      <c r="E36" s="83">
        <v>2</v>
      </c>
      <c r="F36" s="83">
        <v>1</v>
      </c>
      <c r="G36" s="96"/>
      <c r="H36" s="83">
        <v>2</v>
      </c>
      <c r="I36" s="102">
        <v>3</v>
      </c>
      <c r="J36" s="103">
        <v>2</v>
      </c>
      <c r="K36" s="103">
        <v>1</v>
      </c>
      <c r="L36" s="84">
        <v>1</v>
      </c>
      <c r="M36" s="181" t="s">
        <v>28</v>
      </c>
      <c r="N36" s="177">
        <v>100000</v>
      </c>
      <c r="O36" s="177">
        <f>N36</f>
        <v>100000</v>
      </c>
      <c r="P36" s="178">
        <v>63255.41</v>
      </c>
      <c r="Q36" s="177">
        <v>170000</v>
      </c>
      <c r="R36" s="179">
        <f>Q36-O36</f>
        <v>70000</v>
      </c>
      <c r="S36" s="68" t="s">
        <v>125</v>
      </c>
      <c r="T36" s="68"/>
      <c r="U36" s="68"/>
      <c r="V36" s="68"/>
      <c r="W36" s="68"/>
      <c r="X36" s="68"/>
    </row>
    <row r="37" spans="2:24" ht="18" customHeight="1">
      <c r="B37" s="95"/>
      <c r="C37" s="101"/>
      <c r="D37" s="96" t="s">
        <v>101</v>
      </c>
      <c r="E37" s="83">
        <v>2</v>
      </c>
      <c r="F37" s="83">
        <v>1</v>
      </c>
      <c r="G37" s="96"/>
      <c r="H37" s="83">
        <v>2</v>
      </c>
      <c r="I37" s="102">
        <v>3</v>
      </c>
      <c r="J37" s="103">
        <v>2</v>
      </c>
      <c r="K37" s="103">
        <v>1</v>
      </c>
      <c r="L37" s="84">
        <v>2</v>
      </c>
      <c r="M37" s="181" t="s">
        <v>29</v>
      </c>
      <c r="N37" s="177">
        <v>4000</v>
      </c>
      <c r="O37" s="177">
        <f>N37</f>
        <v>4000</v>
      </c>
      <c r="P37" s="178"/>
      <c r="Q37" s="177">
        <v>4000</v>
      </c>
      <c r="R37" s="179">
        <f>Q37-O37</f>
        <v>0</v>
      </c>
      <c r="S37" s="68"/>
      <c r="T37" s="68"/>
      <c r="U37" s="68"/>
      <c r="V37" s="68"/>
      <c r="W37" s="68"/>
      <c r="X37" s="68"/>
    </row>
    <row r="38" spans="2:24" ht="18" customHeight="1">
      <c r="B38" s="95"/>
      <c r="C38" s="101"/>
      <c r="D38" s="96" t="s">
        <v>101</v>
      </c>
      <c r="E38" s="83">
        <v>2</v>
      </c>
      <c r="F38" s="83">
        <v>1</v>
      </c>
      <c r="G38" s="96"/>
      <c r="H38" s="83">
        <v>2</v>
      </c>
      <c r="I38" s="102">
        <v>3</v>
      </c>
      <c r="J38" s="103">
        <v>2</v>
      </c>
      <c r="K38" s="103">
        <v>1</v>
      </c>
      <c r="L38" s="84">
        <v>3</v>
      </c>
      <c r="M38" s="181" t="s">
        <v>30</v>
      </c>
      <c r="N38" s="177">
        <v>3000</v>
      </c>
      <c r="O38" s="177">
        <v>6000</v>
      </c>
      <c r="P38" s="178">
        <v>4825</v>
      </c>
      <c r="Q38" s="177">
        <v>7000</v>
      </c>
      <c r="R38" s="179">
        <f>Q38-O38</f>
        <v>1000</v>
      </c>
      <c r="S38" s="68" t="s">
        <v>126</v>
      </c>
      <c r="T38" s="68"/>
      <c r="U38" s="68"/>
      <c r="V38" s="68"/>
      <c r="W38" s="68"/>
      <c r="X38" s="68"/>
    </row>
    <row r="39" spans="2:24" ht="18" customHeight="1">
      <c r="B39" s="95"/>
      <c r="C39" s="101"/>
      <c r="D39" s="96" t="s">
        <v>101</v>
      </c>
      <c r="E39" s="83">
        <v>2</v>
      </c>
      <c r="F39" s="83">
        <v>1</v>
      </c>
      <c r="G39" s="96"/>
      <c r="H39" s="83">
        <v>2</v>
      </c>
      <c r="I39" s="102">
        <v>3</v>
      </c>
      <c r="J39" s="103">
        <v>2</v>
      </c>
      <c r="K39" s="103">
        <v>1</v>
      </c>
      <c r="L39" s="84">
        <v>5</v>
      </c>
      <c r="M39" s="181" t="s">
        <v>31</v>
      </c>
      <c r="N39" s="177">
        <v>5000</v>
      </c>
      <c r="O39" s="177">
        <f>N39</f>
        <v>5000</v>
      </c>
      <c r="P39" s="178">
        <v>1222.74</v>
      </c>
      <c r="Q39" s="177">
        <v>5000</v>
      </c>
      <c r="R39" s="179">
        <f>Q39-O39</f>
        <v>0</v>
      </c>
      <c r="S39" s="68" t="s">
        <v>127</v>
      </c>
      <c r="T39" s="68"/>
      <c r="U39" s="68"/>
      <c r="V39" s="68"/>
      <c r="W39" s="68"/>
      <c r="X39" s="68"/>
    </row>
    <row r="40" spans="2:24" ht="18" customHeight="1">
      <c r="B40" s="74"/>
      <c r="C40" s="89"/>
      <c r="D40" s="96" t="s">
        <v>101</v>
      </c>
      <c r="E40" s="83">
        <v>2</v>
      </c>
      <c r="F40" s="83">
        <v>1</v>
      </c>
      <c r="G40" s="96"/>
      <c r="H40" s="83">
        <v>2</v>
      </c>
      <c r="I40" s="102">
        <v>3</v>
      </c>
      <c r="J40" s="103">
        <v>2</v>
      </c>
      <c r="K40" s="103">
        <v>2</v>
      </c>
      <c r="L40" s="84"/>
      <c r="M40" s="90" t="s">
        <v>32</v>
      </c>
      <c r="N40" s="91">
        <f>SUM(N41:N42)</f>
        <v>36500</v>
      </c>
      <c r="O40" s="91">
        <f>SUM(O41:O42)</f>
        <v>36500</v>
      </c>
      <c r="P40" s="91">
        <f>SUM(P41:P42)</f>
        <v>4063.41</v>
      </c>
      <c r="Q40" s="91">
        <f>SUM(Q41:Q42)</f>
        <v>36500</v>
      </c>
      <c r="R40" s="92">
        <f>SUM(R41:R42)</f>
        <v>0</v>
      </c>
      <c r="S40" s="68"/>
      <c r="T40" s="68"/>
      <c r="U40" s="68"/>
      <c r="V40" s="68"/>
      <c r="W40" s="68"/>
      <c r="X40" s="68"/>
    </row>
    <row r="41" spans="2:24" ht="18" customHeight="1">
      <c r="B41" s="95"/>
      <c r="C41" s="101"/>
      <c r="D41" s="96" t="s">
        <v>101</v>
      </c>
      <c r="E41" s="83">
        <v>2</v>
      </c>
      <c r="F41" s="83">
        <v>1</v>
      </c>
      <c r="G41" s="96"/>
      <c r="H41" s="83">
        <v>2</v>
      </c>
      <c r="I41" s="102">
        <v>3</v>
      </c>
      <c r="J41" s="103">
        <v>2</v>
      </c>
      <c r="K41" s="103">
        <v>2</v>
      </c>
      <c r="L41" s="84">
        <v>1</v>
      </c>
      <c r="M41" s="181" t="s">
        <v>119</v>
      </c>
      <c r="N41" s="177">
        <v>1500</v>
      </c>
      <c r="O41" s="177">
        <f>N41</f>
        <v>1500</v>
      </c>
      <c r="P41" s="178"/>
      <c r="Q41" s="177">
        <v>1500</v>
      </c>
      <c r="R41" s="179">
        <f>Q41-O41</f>
        <v>0</v>
      </c>
      <c r="S41" s="68" t="s">
        <v>128</v>
      </c>
      <c r="T41" s="68"/>
      <c r="U41" s="68"/>
      <c r="V41" s="68"/>
      <c r="W41" s="68"/>
      <c r="X41" s="68"/>
    </row>
    <row r="42" spans="2:24" ht="18" customHeight="1">
      <c r="B42" s="95"/>
      <c r="C42" s="101"/>
      <c r="D42" s="96" t="s">
        <v>101</v>
      </c>
      <c r="E42" s="83">
        <v>2</v>
      </c>
      <c r="F42" s="83">
        <v>1</v>
      </c>
      <c r="G42" s="96"/>
      <c r="H42" s="83">
        <v>2</v>
      </c>
      <c r="I42" s="102">
        <v>3</v>
      </c>
      <c r="J42" s="103">
        <v>2</v>
      </c>
      <c r="K42" s="103">
        <v>2</v>
      </c>
      <c r="L42" s="84">
        <v>2</v>
      </c>
      <c r="M42" s="181" t="s">
        <v>33</v>
      </c>
      <c r="N42" s="177">
        <v>35000</v>
      </c>
      <c r="O42" s="177">
        <v>35000</v>
      </c>
      <c r="P42" s="178">
        <v>4063.41</v>
      </c>
      <c r="Q42" s="177">
        <v>35000</v>
      </c>
      <c r="R42" s="179">
        <f>Q42-O42</f>
        <v>0</v>
      </c>
      <c r="S42" s="68" t="s">
        <v>129</v>
      </c>
      <c r="T42" s="68"/>
      <c r="U42" s="68"/>
      <c r="V42" s="68"/>
      <c r="W42" s="68"/>
      <c r="X42" s="68"/>
    </row>
    <row r="43" spans="2:24" ht="18" customHeight="1">
      <c r="B43" s="74"/>
      <c r="C43" s="89"/>
      <c r="D43" s="96" t="s">
        <v>101</v>
      </c>
      <c r="E43" s="83">
        <v>2</v>
      </c>
      <c r="F43" s="83">
        <v>1</v>
      </c>
      <c r="G43" s="96"/>
      <c r="H43" s="83">
        <v>2</v>
      </c>
      <c r="I43" s="102">
        <v>3</v>
      </c>
      <c r="J43" s="103">
        <v>2</v>
      </c>
      <c r="K43" s="103">
        <v>3</v>
      </c>
      <c r="L43" s="84"/>
      <c r="M43" s="90" t="s">
        <v>34</v>
      </c>
      <c r="N43" s="91">
        <f>SUM(N44:N44)</f>
        <v>180000</v>
      </c>
      <c r="O43" s="91">
        <f>SUM(O44:O44)</f>
        <v>250000</v>
      </c>
      <c r="P43" s="91">
        <f>SUM(P44:P44)</f>
        <v>44983.23</v>
      </c>
      <c r="Q43" s="91">
        <f>SUM(Q44:Q44)</f>
        <v>626000</v>
      </c>
      <c r="R43" s="92">
        <f>SUM(R44:R44)</f>
        <v>376000</v>
      </c>
      <c r="S43" s="68"/>
      <c r="T43" s="68"/>
      <c r="U43" s="68"/>
      <c r="V43" s="68"/>
      <c r="W43" s="68"/>
      <c r="X43" s="68"/>
    </row>
    <row r="44" spans="2:24" ht="18" customHeight="1">
      <c r="B44" s="95"/>
      <c r="C44" s="101"/>
      <c r="D44" s="96" t="s">
        <v>101</v>
      </c>
      <c r="E44" s="83">
        <v>2</v>
      </c>
      <c r="F44" s="83">
        <v>1</v>
      </c>
      <c r="G44" s="96"/>
      <c r="H44" s="83">
        <v>2</v>
      </c>
      <c r="I44" s="102">
        <v>3</v>
      </c>
      <c r="J44" s="103">
        <v>2</v>
      </c>
      <c r="K44" s="103">
        <v>3</v>
      </c>
      <c r="L44" s="84">
        <v>2</v>
      </c>
      <c r="M44" s="181" t="s">
        <v>35</v>
      </c>
      <c r="N44" s="177">
        <v>180000</v>
      </c>
      <c r="O44" s="177">
        <v>250000</v>
      </c>
      <c r="P44" s="178">
        <v>44983.23</v>
      </c>
      <c r="Q44" s="177">
        <v>626000</v>
      </c>
      <c r="R44" s="179">
        <f>Q44-O44</f>
        <v>376000</v>
      </c>
      <c r="S44" s="68"/>
      <c r="T44" s="68"/>
      <c r="U44" s="68"/>
      <c r="V44" s="68"/>
      <c r="W44" s="68"/>
      <c r="X44" s="68"/>
    </row>
    <row r="45" spans="2:24" ht="18" customHeight="1">
      <c r="B45" s="74"/>
      <c r="C45" s="89"/>
      <c r="D45" s="96" t="s">
        <v>101</v>
      </c>
      <c r="E45" s="83">
        <v>2</v>
      </c>
      <c r="F45" s="83">
        <v>1</v>
      </c>
      <c r="G45" s="96"/>
      <c r="H45" s="83">
        <v>2</v>
      </c>
      <c r="I45" s="102">
        <v>3</v>
      </c>
      <c r="J45" s="103">
        <v>2</v>
      </c>
      <c r="K45" s="103">
        <v>4</v>
      </c>
      <c r="L45" s="84"/>
      <c r="M45" s="90" t="s">
        <v>36</v>
      </c>
      <c r="N45" s="91">
        <f>N46</f>
        <v>6000</v>
      </c>
      <c r="O45" s="91">
        <f>O46</f>
        <v>13000</v>
      </c>
      <c r="P45" s="91">
        <f>P46</f>
        <v>621</v>
      </c>
      <c r="Q45" s="91">
        <f>Q46</f>
        <v>15000</v>
      </c>
      <c r="R45" s="92">
        <f>R46</f>
        <v>2000</v>
      </c>
      <c r="S45" s="68"/>
      <c r="T45" s="68"/>
      <c r="U45" s="68"/>
      <c r="V45" s="68"/>
      <c r="W45" s="68"/>
      <c r="X45" s="68"/>
    </row>
    <row r="46" spans="2:24" ht="18" customHeight="1">
      <c r="B46" s="95"/>
      <c r="C46" s="101"/>
      <c r="D46" s="96" t="s">
        <v>101</v>
      </c>
      <c r="E46" s="83">
        <v>2</v>
      </c>
      <c r="F46" s="83">
        <v>1</v>
      </c>
      <c r="G46" s="96"/>
      <c r="H46" s="83">
        <v>2</v>
      </c>
      <c r="I46" s="102">
        <v>3</v>
      </c>
      <c r="J46" s="103">
        <v>2</v>
      </c>
      <c r="K46" s="103">
        <v>4</v>
      </c>
      <c r="L46" s="84">
        <v>2</v>
      </c>
      <c r="M46" s="181" t="s">
        <v>37</v>
      </c>
      <c r="N46" s="177">
        <v>6000</v>
      </c>
      <c r="O46" s="177">
        <v>13000</v>
      </c>
      <c r="P46" s="178">
        <v>621</v>
      </c>
      <c r="Q46" s="177">
        <v>15000</v>
      </c>
      <c r="R46" s="179">
        <f>Q46-O46</f>
        <v>2000</v>
      </c>
      <c r="S46" s="68"/>
      <c r="T46" s="68"/>
      <c r="U46" s="68"/>
      <c r="V46" s="68"/>
      <c r="W46" s="68"/>
      <c r="X46" s="68"/>
    </row>
    <row r="47" spans="2:24" ht="18" customHeight="1">
      <c r="B47" s="74"/>
      <c r="C47" s="89"/>
      <c r="D47" s="96" t="s">
        <v>101</v>
      </c>
      <c r="E47" s="83">
        <v>2</v>
      </c>
      <c r="F47" s="83">
        <v>1</v>
      </c>
      <c r="G47" s="96"/>
      <c r="H47" s="83">
        <v>2</v>
      </c>
      <c r="I47" s="102">
        <v>3</v>
      </c>
      <c r="J47" s="103">
        <v>2</v>
      </c>
      <c r="K47" s="103">
        <v>6</v>
      </c>
      <c r="L47" s="84"/>
      <c r="M47" s="90" t="s">
        <v>38</v>
      </c>
      <c r="N47" s="91">
        <f>N48+N49</f>
        <v>7500</v>
      </c>
      <c r="O47" s="91">
        <f>O48+O49</f>
        <v>7500</v>
      </c>
      <c r="P47" s="91">
        <f>P48+P49</f>
        <v>802.76</v>
      </c>
      <c r="Q47" s="91">
        <f>Q48+Q49</f>
        <v>8500</v>
      </c>
      <c r="R47" s="92">
        <f>R48+R49</f>
        <v>1000</v>
      </c>
      <c r="S47" s="68"/>
      <c r="T47" s="68"/>
      <c r="U47" s="68"/>
      <c r="V47" s="68"/>
      <c r="W47" s="68"/>
      <c r="X47" s="68"/>
    </row>
    <row r="48" spans="2:24" ht="18" customHeight="1">
      <c r="B48" s="95"/>
      <c r="C48" s="101"/>
      <c r="D48" s="96" t="s">
        <v>101</v>
      </c>
      <c r="E48" s="83">
        <v>2</v>
      </c>
      <c r="F48" s="83">
        <v>1</v>
      </c>
      <c r="G48" s="96"/>
      <c r="H48" s="83">
        <v>2</v>
      </c>
      <c r="I48" s="102">
        <v>3</v>
      </c>
      <c r="J48" s="103">
        <v>2</v>
      </c>
      <c r="K48" s="103">
        <v>6</v>
      </c>
      <c r="L48" s="84">
        <v>1</v>
      </c>
      <c r="M48" s="181" t="s">
        <v>39</v>
      </c>
      <c r="N48" s="177">
        <v>1500</v>
      </c>
      <c r="O48" s="177">
        <f>N48</f>
        <v>1500</v>
      </c>
      <c r="P48" s="178">
        <v>302.76</v>
      </c>
      <c r="Q48" s="177">
        <v>2500</v>
      </c>
      <c r="R48" s="179">
        <f>Q48-O48</f>
        <v>1000</v>
      </c>
      <c r="S48" s="68"/>
      <c r="T48" s="68"/>
      <c r="U48" s="68"/>
      <c r="V48" s="68"/>
      <c r="W48" s="68"/>
      <c r="X48" s="68"/>
    </row>
    <row r="49" spans="2:24" ht="18" customHeight="1">
      <c r="B49" s="95"/>
      <c r="C49" s="101"/>
      <c r="D49" s="96" t="s">
        <v>101</v>
      </c>
      <c r="E49" s="83">
        <v>2</v>
      </c>
      <c r="F49" s="83">
        <v>1</v>
      </c>
      <c r="G49" s="96"/>
      <c r="H49" s="83">
        <v>2</v>
      </c>
      <c r="I49" s="102">
        <v>3</v>
      </c>
      <c r="J49" s="103">
        <v>2</v>
      </c>
      <c r="K49" s="103">
        <v>6</v>
      </c>
      <c r="L49" s="84">
        <v>90</v>
      </c>
      <c r="M49" s="181" t="s">
        <v>124</v>
      </c>
      <c r="N49" s="177">
        <v>6000</v>
      </c>
      <c r="O49" s="177">
        <v>6000</v>
      </c>
      <c r="P49" s="178">
        <v>500</v>
      </c>
      <c r="Q49" s="177">
        <v>6000</v>
      </c>
      <c r="R49" s="179">
        <f>Q49-O49</f>
        <v>0</v>
      </c>
      <c r="S49" s="68" t="s">
        <v>130</v>
      </c>
      <c r="T49" s="68"/>
      <c r="U49" s="68"/>
      <c r="V49" s="68"/>
      <c r="W49" s="68"/>
      <c r="X49" s="68"/>
    </row>
    <row r="50" spans="2:24" ht="18" customHeight="1">
      <c r="B50" s="74"/>
      <c r="C50" s="89"/>
      <c r="D50" s="96" t="s">
        <v>101</v>
      </c>
      <c r="E50" s="83">
        <v>2</v>
      </c>
      <c r="F50" s="83">
        <v>1</v>
      </c>
      <c r="G50" s="96"/>
      <c r="H50" s="83">
        <v>2</v>
      </c>
      <c r="I50" s="102">
        <v>3</v>
      </c>
      <c r="J50" s="103">
        <v>2</v>
      </c>
      <c r="K50" s="103">
        <v>9</v>
      </c>
      <c r="L50" s="84"/>
      <c r="M50" s="90" t="s">
        <v>40</v>
      </c>
      <c r="N50" s="91">
        <f>N51+N52</f>
        <v>16000</v>
      </c>
      <c r="O50" s="91">
        <f>O51+O52</f>
        <v>16000</v>
      </c>
      <c r="P50" s="91">
        <f>P51+P52</f>
        <v>2169.34</v>
      </c>
      <c r="Q50" s="91">
        <f>Q51+Q52</f>
        <v>16000</v>
      </c>
      <c r="R50" s="92">
        <f>R51+R52</f>
        <v>0</v>
      </c>
      <c r="S50" s="68"/>
      <c r="T50" s="68"/>
      <c r="U50" s="68"/>
      <c r="V50" s="68"/>
      <c r="W50" s="68"/>
      <c r="X50" s="68"/>
    </row>
    <row r="51" spans="2:24" ht="18" customHeight="1">
      <c r="B51" s="95"/>
      <c r="C51" s="101"/>
      <c r="D51" s="96" t="s">
        <v>101</v>
      </c>
      <c r="E51" s="83">
        <v>2</v>
      </c>
      <c r="F51" s="83">
        <v>1</v>
      </c>
      <c r="G51" s="96"/>
      <c r="H51" s="83">
        <v>2</v>
      </c>
      <c r="I51" s="102">
        <v>3</v>
      </c>
      <c r="J51" s="103">
        <v>2</v>
      </c>
      <c r="K51" s="103">
        <v>9</v>
      </c>
      <c r="L51" s="84">
        <v>1</v>
      </c>
      <c r="M51" s="181" t="s">
        <v>106</v>
      </c>
      <c r="N51" s="182">
        <v>8000</v>
      </c>
      <c r="O51" s="182">
        <f>N51</f>
        <v>8000</v>
      </c>
      <c r="P51" s="183">
        <v>1670.78</v>
      </c>
      <c r="Q51" s="182">
        <v>8000</v>
      </c>
      <c r="R51" s="179">
        <f>Q51-O51</f>
        <v>0</v>
      </c>
      <c r="S51" s="68" t="s">
        <v>131</v>
      </c>
      <c r="T51" s="68"/>
      <c r="U51" s="68"/>
      <c r="V51" s="68"/>
      <c r="W51" s="68"/>
      <c r="X51" s="68"/>
    </row>
    <row r="52" spans="2:24" ht="18" customHeight="1">
      <c r="B52" s="95"/>
      <c r="C52" s="101"/>
      <c r="D52" s="96" t="s">
        <v>101</v>
      </c>
      <c r="E52" s="83">
        <v>2</v>
      </c>
      <c r="F52" s="83">
        <v>1</v>
      </c>
      <c r="G52" s="96"/>
      <c r="H52" s="83">
        <v>2</v>
      </c>
      <c r="I52" s="102">
        <v>3</v>
      </c>
      <c r="J52" s="103">
        <v>2</v>
      </c>
      <c r="K52" s="103">
        <v>9</v>
      </c>
      <c r="L52" s="84">
        <v>90</v>
      </c>
      <c r="M52" s="181" t="s">
        <v>41</v>
      </c>
      <c r="N52" s="182">
        <v>8000</v>
      </c>
      <c r="O52" s="182">
        <f>N52</f>
        <v>8000</v>
      </c>
      <c r="P52" s="183">
        <v>498.56</v>
      </c>
      <c r="Q52" s="182">
        <v>8000</v>
      </c>
      <c r="R52" s="179">
        <f>Q52-O52</f>
        <v>0</v>
      </c>
      <c r="S52" s="68"/>
      <c r="T52" s="68"/>
      <c r="U52" s="68"/>
      <c r="V52" s="68"/>
      <c r="W52" s="68"/>
      <c r="X52" s="68"/>
    </row>
    <row r="53" spans="2:24" ht="18" customHeight="1">
      <c r="B53" s="74"/>
      <c r="C53" s="104"/>
      <c r="D53" s="96" t="s">
        <v>101</v>
      </c>
      <c r="E53" s="83">
        <v>2</v>
      </c>
      <c r="F53" s="83">
        <v>1</v>
      </c>
      <c r="G53" s="96"/>
      <c r="H53" s="83">
        <v>2</v>
      </c>
      <c r="I53" s="186">
        <v>3</v>
      </c>
      <c r="J53" s="187">
        <v>3</v>
      </c>
      <c r="K53" s="187"/>
      <c r="L53" s="188"/>
      <c r="M53" s="106" t="s">
        <v>42</v>
      </c>
      <c r="N53" s="99">
        <f>N54+N56</f>
        <v>23000</v>
      </c>
      <c r="O53" s="99">
        <f>O54+O56</f>
        <v>23000</v>
      </c>
      <c r="P53" s="99">
        <f>P54+P56</f>
        <v>3416.16</v>
      </c>
      <c r="Q53" s="99">
        <f>Q54+Q56</f>
        <v>28000</v>
      </c>
      <c r="R53" s="107">
        <f>R54+R56</f>
        <v>5000</v>
      </c>
      <c r="S53" s="68"/>
      <c r="T53" s="88"/>
      <c r="U53" s="68"/>
      <c r="V53" s="68"/>
      <c r="W53" s="68"/>
      <c r="X53" s="68"/>
    </row>
    <row r="54" spans="2:24" ht="18" customHeight="1">
      <c r="B54" s="74"/>
      <c r="C54" s="104"/>
      <c r="D54" s="96" t="s">
        <v>101</v>
      </c>
      <c r="E54" s="83">
        <v>2</v>
      </c>
      <c r="F54" s="83">
        <v>1</v>
      </c>
      <c r="G54" s="96"/>
      <c r="H54" s="83">
        <v>2</v>
      </c>
      <c r="I54" s="186">
        <v>3</v>
      </c>
      <c r="J54" s="187">
        <v>3</v>
      </c>
      <c r="K54" s="187">
        <v>1</v>
      </c>
      <c r="L54" s="188"/>
      <c r="M54" s="106" t="s">
        <v>43</v>
      </c>
      <c r="N54" s="99">
        <f>N55</f>
        <v>3000</v>
      </c>
      <c r="O54" s="99">
        <f>O55</f>
        <v>3000</v>
      </c>
      <c r="P54" s="99">
        <f>P55</f>
        <v>0</v>
      </c>
      <c r="Q54" s="99">
        <f>Q55</f>
        <v>4000</v>
      </c>
      <c r="R54" s="100">
        <f>R55</f>
        <v>1000</v>
      </c>
      <c r="S54" s="68"/>
      <c r="T54" s="68"/>
      <c r="U54" s="68"/>
      <c r="V54" s="68"/>
      <c r="W54" s="68"/>
      <c r="X54" s="68"/>
    </row>
    <row r="55" spans="2:24" ht="18" customHeight="1">
      <c r="B55" s="95"/>
      <c r="C55" s="101"/>
      <c r="D55" s="96" t="s">
        <v>101</v>
      </c>
      <c r="E55" s="83">
        <v>2</v>
      </c>
      <c r="F55" s="83">
        <v>1</v>
      </c>
      <c r="G55" s="96"/>
      <c r="H55" s="83">
        <v>2</v>
      </c>
      <c r="I55" s="102">
        <v>3</v>
      </c>
      <c r="J55" s="103">
        <v>3</v>
      </c>
      <c r="K55" s="103">
        <v>1</v>
      </c>
      <c r="L55" s="84">
        <v>1</v>
      </c>
      <c r="M55" s="181" t="s">
        <v>43</v>
      </c>
      <c r="N55" s="177">
        <v>3000</v>
      </c>
      <c r="O55" s="177">
        <v>3000</v>
      </c>
      <c r="P55" s="178"/>
      <c r="Q55" s="177">
        <v>4000</v>
      </c>
      <c r="R55" s="179">
        <f>Q55-O55</f>
        <v>1000</v>
      </c>
      <c r="S55" s="68"/>
      <c r="T55" s="88"/>
      <c r="U55" s="68"/>
      <c r="V55" s="68"/>
      <c r="W55" s="68"/>
      <c r="X55" s="68"/>
    </row>
    <row r="56" spans="2:24" ht="18" customHeight="1">
      <c r="B56" s="74"/>
      <c r="C56" s="101"/>
      <c r="D56" s="96" t="s">
        <v>101</v>
      </c>
      <c r="E56" s="83">
        <v>2</v>
      </c>
      <c r="F56" s="83">
        <v>1</v>
      </c>
      <c r="G56" s="96"/>
      <c r="H56" s="83">
        <v>2</v>
      </c>
      <c r="I56" s="102">
        <v>3</v>
      </c>
      <c r="J56" s="103">
        <v>3</v>
      </c>
      <c r="K56" s="187">
        <v>3</v>
      </c>
      <c r="L56" s="188"/>
      <c r="M56" s="106" t="s">
        <v>139</v>
      </c>
      <c r="N56" s="91">
        <f>N57</f>
        <v>20000</v>
      </c>
      <c r="O56" s="91">
        <f>O57</f>
        <v>20000</v>
      </c>
      <c r="P56" s="91">
        <f>P57</f>
        <v>3416.16</v>
      </c>
      <c r="Q56" s="91">
        <f>Q57</f>
        <v>24000</v>
      </c>
      <c r="R56" s="92">
        <f>R57</f>
        <v>4000</v>
      </c>
      <c r="S56" s="68"/>
      <c r="T56" s="88"/>
      <c r="U56" s="68"/>
      <c r="V56" s="68"/>
      <c r="W56" s="68"/>
      <c r="X56" s="68"/>
    </row>
    <row r="57" spans="2:24" ht="18" customHeight="1">
      <c r="B57" s="95"/>
      <c r="C57" s="101"/>
      <c r="D57" s="96" t="s">
        <v>101</v>
      </c>
      <c r="E57" s="83">
        <v>2</v>
      </c>
      <c r="F57" s="83">
        <v>1</v>
      </c>
      <c r="G57" s="96"/>
      <c r="H57" s="83">
        <v>2</v>
      </c>
      <c r="I57" s="102">
        <v>3</v>
      </c>
      <c r="J57" s="103">
        <v>3</v>
      </c>
      <c r="K57" s="103">
        <v>3</v>
      </c>
      <c r="L57" s="84">
        <v>1</v>
      </c>
      <c r="M57" s="184" t="s">
        <v>139</v>
      </c>
      <c r="N57" s="177">
        <v>20000</v>
      </c>
      <c r="O57" s="177">
        <f>N57</f>
        <v>20000</v>
      </c>
      <c r="P57" s="178">
        <v>3416.16</v>
      </c>
      <c r="Q57" s="177">
        <v>24000</v>
      </c>
      <c r="R57" s="179">
        <f>Q57-O57</f>
        <v>4000</v>
      </c>
      <c r="S57" s="68"/>
      <c r="T57" s="88"/>
      <c r="U57" s="68"/>
      <c r="V57" s="68"/>
      <c r="W57" s="68"/>
      <c r="X57" s="68"/>
    </row>
    <row r="58" spans="2:24" ht="18" customHeight="1">
      <c r="B58" s="74"/>
      <c r="C58" s="89"/>
      <c r="D58" s="96" t="s">
        <v>101</v>
      </c>
      <c r="E58" s="83">
        <v>2</v>
      </c>
      <c r="F58" s="83">
        <v>1</v>
      </c>
      <c r="G58" s="96"/>
      <c r="H58" s="83">
        <v>2</v>
      </c>
      <c r="I58" s="102">
        <v>3</v>
      </c>
      <c r="J58" s="103">
        <v>4</v>
      </c>
      <c r="K58" s="103"/>
      <c r="L58" s="84"/>
      <c r="M58" s="90" t="s">
        <v>44</v>
      </c>
      <c r="N58" s="91">
        <f>N59+N63</f>
        <v>362000</v>
      </c>
      <c r="O58" s="91">
        <f>O59+O63</f>
        <v>362000</v>
      </c>
      <c r="P58" s="91">
        <f>P59+P63</f>
        <v>26473.57</v>
      </c>
      <c r="Q58" s="91">
        <f>Q59+Q63</f>
        <v>342000</v>
      </c>
      <c r="R58" s="92">
        <f>R59+R63</f>
        <v>-20000</v>
      </c>
      <c r="S58" s="68"/>
      <c r="T58" s="68"/>
      <c r="U58" s="68"/>
      <c r="V58" s="108"/>
      <c r="W58" s="68"/>
      <c r="X58" s="68"/>
    </row>
    <row r="59" spans="2:24" ht="18" customHeight="1">
      <c r="B59" s="74"/>
      <c r="C59" s="89"/>
      <c r="D59" s="96" t="s">
        <v>101</v>
      </c>
      <c r="E59" s="83">
        <v>2</v>
      </c>
      <c r="F59" s="83">
        <v>1</v>
      </c>
      <c r="G59" s="96"/>
      <c r="H59" s="83">
        <v>2</v>
      </c>
      <c r="I59" s="102">
        <v>3</v>
      </c>
      <c r="J59" s="103">
        <v>4</v>
      </c>
      <c r="K59" s="103">
        <v>2</v>
      </c>
      <c r="L59" s="84"/>
      <c r="M59" s="90" t="s">
        <v>45</v>
      </c>
      <c r="N59" s="91">
        <f>SUM(N60:N62)</f>
        <v>282000</v>
      </c>
      <c r="O59" s="91">
        <f>SUM(O60:O62)</f>
        <v>282000</v>
      </c>
      <c r="P59" s="91">
        <f>SUM(P60:P62)</f>
        <v>2577.53</v>
      </c>
      <c r="Q59" s="91">
        <f>SUM(Q60:Q62)</f>
        <v>282000</v>
      </c>
      <c r="R59" s="92">
        <f>SUM(R60:R62)</f>
        <v>0</v>
      </c>
      <c r="S59" s="68"/>
      <c r="T59" s="68"/>
      <c r="U59" s="68"/>
      <c r="V59" s="68"/>
      <c r="W59" s="68"/>
      <c r="X59" s="68"/>
    </row>
    <row r="60" spans="2:24" ht="18" customHeight="1">
      <c r="B60" s="95"/>
      <c r="C60" s="101"/>
      <c r="D60" s="96" t="s">
        <v>101</v>
      </c>
      <c r="E60" s="83">
        <v>2</v>
      </c>
      <c r="F60" s="83">
        <v>1</v>
      </c>
      <c r="G60" s="96"/>
      <c r="H60" s="83">
        <v>2</v>
      </c>
      <c r="I60" s="102">
        <v>3</v>
      </c>
      <c r="J60" s="103">
        <v>4</v>
      </c>
      <c r="K60" s="103">
        <v>2</v>
      </c>
      <c r="L60" s="84">
        <v>2</v>
      </c>
      <c r="M60" s="181" t="s">
        <v>46</v>
      </c>
      <c r="N60" s="177">
        <v>20000</v>
      </c>
      <c r="O60" s="177">
        <f>N60</f>
        <v>20000</v>
      </c>
      <c r="P60" s="178"/>
      <c r="Q60" s="177">
        <v>20000</v>
      </c>
      <c r="R60" s="179">
        <f>Q60-O60</f>
        <v>0</v>
      </c>
      <c r="S60" s="68" t="s">
        <v>132</v>
      </c>
      <c r="T60" s="68"/>
      <c r="U60" s="68"/>
      <c r="V60" s="68"/>
      <c r="W60" s="68"/>
      <c r="X60" s="68"/>
    </row>
    <row r="61" spans="2:24" ht="18" customHeight="1">
      <c r="B61" s="95"/>
      <c r="C61" s="101"/>
      <c r="D61" s="96" t="s">
        <v>101</v>
      </c>
      <c r="E61" s="83">
        <v>2</v>
      </c>
      <c r="F61" s="83">
        <v>1</v>
      </c>
      <c r="G61" s="96"/>
      <c r="H61" s="83">
        <v>2</v>
      </c>
      <c r="I61" s="102">
        <v>3</v>
      </c>
      <c r="J61" s="103">
        <v>4</v>
      </c>
      <c r="K61" s="103">
        <v>2</v>
      </c>
      <c r="L61" s="84">
        <v>5</v>
      </c>
      <c r="M61" s="181" t="s">
        <v>47</v>
      </c>
      <c r="N61" s="177">
        <v>12000</v>
      </c>
      <c r="O61" s="177">
        <f>N61</f>
        <v>12000</v>
      </c>
      <c r="P61" s="178"/>
      <c r="Q61" s="177">
        <v>12000</v>
      </c>
      <c r="R61" s="179">
        <f>Q61-O61</f>
        <v>0</v>
      </c>
      <c r="S61" s="68"/>
      <c r="T61" s="68"/>
      <c r="U61" s="68"/>
      <c r="V61" s="68"/>
      <c r="W61" s="68"/>
      <c r="X61" s="68"/>
    </row>
    <row r="62" spans="2:24" ht="18" customHeight="1">
      <c r="B62" s="95"/>
      <c r="C62" s="101"/>
      <c r="D62" s="96" t="s">
        <v>101</v>
      </c>
      <c r="E62" s="83">
        <v>2</v>
      </c>
      <c r="F62" s="83">
        <v>1</v>
      </c>
      <c r="G62" s="96"/>
      <c r="H62" s="83">
        <v>2</v>
      </c>
      <c r="I62" s="102">
        <v>3</v>
      </c>
      <c r="J62" s="103">
        <v>4</v>
      </c>
      <c r="K62" s="103">
        <v>2</v>
      </c>
      <c r="L62" s="84">
        <v>90</v>
      </c>
      <c r="M62" s="181" t="s">
        <v>48</v>
      </c>
      <c r="N62" s="177">
        <v>250000</v>
      </c>
      <c r="O62" s="177">
        <f>N62</f>
        <v>250000</v>
      </c>
      <c r="P62" s="178">
        <v>2577.53</v>
      </c>
      <c r="Q62" s="177">
        <v>250000</v>
      </c>
      <c r="R62" s="179">
        <f>Q62-O62</f>
        <v>0</v>
      </c>
      <c r="S62" s="68"/>
      <c r="T62" s="68"/>
      <c r="U62" s="68"/>
      <c r="V62" s="68"/>
      <c r="W62" s="68"/>
      <c r="X62" s="68"/>
    </row>
    <row r="63" spans="2:24" ht="18" customHeight="1">
      <c r="B63" s="74"/>
      <c r="C63" s="101"/>
      <c r="D63" s="96" t="s">
        <v>101</v>
      </c>
      <c r="E63" s="83">
        <v>2</v>
      </c>
      <c r="F63" s="83">
        <v>1</v>
      </c>
      <c r="G63" s="96"/>
      <c r="H63" s="83">
        <v>2</v>
      </c>
      <c r="I63" s="102">
        <v>3</v>
      </c>
      <c r="J63" s="103">
        <v>4</v>
      </c>
      <c r="K63" s="103">
        <v>3</v>
      </c>
      <c r="L63" s="84"/>
      <c r="M63" s="90" t="s">
        <v>116</v>
      </c>
      <c r="N63" s="91">
        <f>N64+N65</f>
        <v>80000</v>
      </c>
      <c r="O63" s="91">
        <f>O64+O65</f>
        <v>80000</v>
      </c>
      <c r="P63" s="91">
        <f>P64+P65</f>
        <v>23896.04</v>
      </c>
      <c r="Q63" s="91">
        <f>Q64+Q65</f>
        <v>60000</v>
      </c>
      <c r="R63" s="92">
        <f>R64+R65</f>
        <v>-20000</v>
      </c>
      <c r="S63" s="109"/>
      <c r="T63" s="68"/>
      <c r="U63" s="68"/>
      <c r="V63" s="68"/>
      <c r="W63" s="68"/>
      <c r="X63" s="68"/>
    </row>
    <row r="64" spans="2:24" ht="18" customHeight="1">
      <c r="B64" s="95"/>
      <c r="C64" s="101"/>
      <c r="D64" s="96" t="s">
        <v>101</v>
      </c>
      <c r="E64" s="83">
        <v>2</v>
      </c>
      <c r="F64" s="83">
        <v>1</v>
      </c>
      <c r="G64" s="96"/>
      <c r="H64" s="83">
        <v>2</v>
      </c>
      <c r="I64" s="102">
        <v>3</v>
      </c>
      <c r="J64" s="103">
        <v>4</v>
      </c>
      <c r="K64" s="103">
        <v>3</v>
      </c>
      <c r="L64" s="84">
        <v>1</v>
      </c>
      <c r="M64" s="181" t="s">
        <v>120</v>
      </c>
      <c r="N64" s="177">
        <v>15000</v>
      </c>
      <c r="O64" s="177">
        <f>N64</f>
        <v>15000</v>
      </c>
      <c r="P64" s="178">
        <v>3352.41</v>
      </c>
      <c r="Q64" s="177">
        <v>10000</v>
      </c>
      <c r="R64" s="179">
        <f>Q64-O64</f>
        <v>-5000</v>
      </c>
      <c r="S64" s="68" t="s">
        <v>133</v>
      </c>
      <c r="T64" s="68"/>
      <c r="U64" s="68"/>
      <c r="V64" s="68"/>
      <c r="W64" s="68"/>
      <c r="X64" s="68"/>
    </row>
    <row r="65" spans="2:24" ht="18" customHeight="1">
      <c r="B65" s="95"/>
      <c r="C65" s="101"/>
      <c r="D65" s="96" t="s">
        <v>101</v>
      </c>
      <c r="E65" s="83">
        <v>2</v>
      </c>
      <c r="F65" s="83">
        <v>1</v>
      </c>
      <c r="G65" s="96"/>
      <c r="H65" s="83">
        <v>2</v>
      </c>
      <c r="I65" s="102">
        <v>3</v>
      </c>
      <c r="J65" s="103">
        <v>4</v>
      </c>
      <c r="K65" s="103">
        <v>3</v>
      </c>
      <c r="L65" s="84">
        <v>2</v>
      </c>
      <c r="M65" s="181" t="s">
        <v>117</v>
      </c>
      <c r="N65" s="177">
        <v>65000</v>
      </c>
      <c r="O65" s="177">
        <f>N65</f>
        <v>65000</v>
      </c>
      <c r="P65" s="178">
        <v>20543.63</v>
      </c>
      <c r="Q65" s="177">
        <v>50000</v>
      </c>
      <c r="R65" s="179">
        <f>Q65-O65</f>
        <v>-15000</v>
      </c>
      <c r="S65" s="68" t="s">
        <v>134</v>
      </c>
      <c r="T65" s="68"/>
      <c r="U65" s="68"/>
      <c r="V65" s="68"/>
      <c r="W65" s="68"/>
      <c r="X65" s="68"/>
    </row>
    <row r="66" spans="2:24" ht="18" customHeight="1">
      <c r="B66" s="74"/>
      <c r="C66" s="89"/>
      <c r="D66" s="96" t="s">
        <v>101</v>
      </c>
      <c r="E66" s="83">
        <v>2</v>
      </c>
      <c r="F66" s="83">
        <v>1</v>
      </c>
      <c r="G66" s="96"/>
      <c r="H66" s="83">
        <v>2</v>
      </c>
      <c r="I66" s="102">
        <v>3</v>
      </c>
      <c r="J66" s="103">
        <v>5</v>
      </c>
      <c r="K66" s="103"/>
      <c r="L66" s="84"/>
      <c r="M66" s="90" t="s">
        <v>49</v>
      </c>
      <c r="N66" s="91">
        <f>N67+N70+N74+N77</f>
        <v>3087000</v>
      </c>
      <c r="O66" s="91">
        <f>O67+O70+O74+O77</f>
        <v>3087000</v>
      </c>
      <c r="P66" s="91">
        <f>P67+P70+P74+P77</f>
        <v>793980.11</v>
      </c>
      <c r="Q66" s="91">
        <f>Q67+Q70+Q74+Q77</f>
        <v>4227000</v>
      </c>
      <c r="R66" s="92">
        <f>R67+R70+R74+R77</f>
        <v>1140000</v>
      </c>
      <c r="S66" s="68"/>
      <c r="T66" s="68"/>
      <c r="U66" s="68"/>
      <c r="V66" s="68"/>
      <c r="W66" s="68"/>
      <c r="X66" s="68"/>
    </row>
    <row r="67" spans="2:24" s="111" customFormat="1" ht="18" customHeight="1">
      <c r="B67" s="74"/>
      <c r="C67" s="89"/>
      <c r="D67" s="96" t="s">
        <v>101</v>
      </c>
      <c r="E67" s="83">
        <v>2</v>
      </c>
      <c r="F67" s="83">
        <v>1</v>
      </c>
      <c r="G67" s="96"/>
      <c r="H67" s="83">
        <v>2</v>
      </c>
      <c r="I67" s="102">
        <v>3</v>
      </c>
      <c r="J67" s="103">
        <v>5</v>
      </c>
      <c r="K67" s="103">
        <v>1</v>
      </c>
      <c r="L67" s="84"/>
      <c r="M67" s="90" t="s">
        <v>50</v>
      </c>
      <c r="N67" s="91">
        <f>N68+N69</f>
        <v>2630000</v>
      </c>
      <c r="O67" s="91">
        <f>O68+O69</f>
        <v>2630000</v>
      </c>
      <c r="P67" s="91">
        <f>P68+P69</f>
        <v>737133.44</v>
      </c>
      <c r="Q67" s="91">
        <f>Q68+Q69</f>
        <v>3750000</v>
      </c>
      <c r="R67" s="91">
        <f>R68+R69</f>
        <v>1120000</v>
      </c>
      <c r="S67" s="110"/>
      <c r="T67" s="110"/>
      <c r="U67" s="110"/>
      <c r="V67" s="110"/>
      <c r="W67" s="110"/>
      <c r="X67" s="110"/>
    </row>
    <row r="68" spans="2:24" ht="18" customHeight="1">
      <c r="B68" s="95"/>
      <c r="C68" s="101"/>
      <c r="D68" s="96" t="s">
        <v>101</v>
      </c>
      <c r="E68" s="83">
        <v>2</v>
      </c>
      <c r="F68" s="83">
        <v>1</v>
      </c>
      <c r="G68" s="96"/>
      <c r="H68" s="83">
        <v>2</v>
      </c>
      <c r="I68" s="102">
        <v>3</v>
      </c>
      <c r="J68" s="103">
        <v>5</v>
      </c>
      <c r="K68" s="103">
        <v>1</v>
      </c>
      <c r="L68" s="84">
        <v>3</v>
      </c>
      <c r="M68" s="181" t="s">
        <v>203</v>
      </c>
      <c r="N68" s="177">
        <v>130000</v>
      </c>
      <c r="O68" s="177">
        <f>N68</f>
        <v>130000</v>
      </c>
      <c r="P68" s="178">
        <v>53500</v>
      </c>
      <c r="Q68" s="177">
        <v>250000</v>
      </c>
      <c r="R68" s="179">
        <f>Q68-O68</f>
        <v>120000</v>
      </c>
      <c r="S68" s="68"/>
      <c r="T68" s="68"/>
      <c r="U68" s="68"/>
      <c r="V68" s="68"/>
      <c r="W68" s="68"/>
      <c r="X68" s="68"/>
    </row>
    <row r="69" spans="2:24" ht="18" customHeight="1">
      <c r="B69" s="95"/>
      <c r="C69" s="101"/>
      <c r="D69" s="96" t="s">
        <v>101</v>
      </c>
      <c r="E69" s="83">
        <v>2</v>
      </c>
      <c r="F69" s="83">
        <v>1</v>
      </c>
      <c r="G69" s="96"/>
      <c r="H69" s="83">
        <v>2</v>
      </c>
      <c r="I69" s="102">
        <v>3</v>
      </c>
      <c r="J69" s="103">
        <v>5</v>
      </c>
      <c r="K69" s="103">
        <v>1</v>
      </c>
      <c r="L69" s="84">
        <v>90</v>
      </c>
      <c r="M69" s="181" t="s">
        <v>51</v>
      </c>
      <c r="N69" s="177">
        <v>2500000</v>
      </c>
      <c r="O69" s="177">
        <v>2500000</v>
      </c>
      <c r="P69" s="178">
        <v>683633.44</v>
      </c>
      <c r="Q69" s="177">
        <v>3500000</v>
      </c>
      <c r="R69" s="179">
        <f>Q69-O69</f>
        <v>1000000</v>
      </c>
      <c r="S69" s="68"/>
      <c r="T69" s="68"/>
      <c r="U69" s="68"/>
      <c r="V69" s="68"/>
      <c r="W69" s="68"/>
      <c r="X69" s="68"/>
    </row>
    <row r="70" spans="2:24" ht="18" customHeight="1">
      <c r="B70" s="74"/>
      <c r="C70" s="89"/>
      <c r="D70" s="96" t="s">
        <v>101</v>
      </c>
      <c r="E70" s="83">
        <v>2</v>
      </c>
      <c r="F70" s="83">
        <v>1</v>
      </c>
      <c r="G70" s="96"/>
      <c r="H70" s="83">
        <v>2</v>
      </c>
      <c r="I70" s="102">
        <v>3</v>
      </c>
      <c r="J70" s="103">
        <v>5</v>
      </c>
      <c r="K70" s="103">
        <v>2</v>
      </c>
      <c r="L70" s="84"/>
      <c r="M70" s="90" t="s">
        <v>52</v>
      </c>
      <c r="N70" s="91">
        <f>SUM(N71:N73)</f>
        <v>26000</v>
      </c>
      <c r="O70" s="91">
        <f>SUM(O71:O73)</f>
        <v>26000</v>
      </c>
      <c r="P70" s="91">
        <f>SUM(P71:P73)</f>
        <v>12117.88</v>
      </c>
      <c r="Q70" s="91">
        <f>SUM(Q71:Q73)</f>
        <v>31000</v>
      </c>
      <c r="R70" s="112">
        <f>SUM(R71:R73)</f>
        <v>5000</v>
      </c>
      <c r="S70" s="68"/>
      <c r="T70" s="68"/>
      <c r="U70" s="68"/>
      <c r="V70" s="68"/>
      <c r="W70" s="68"/>
      <c r="X70" s="68"/>
    </row>
    <row r="71" spans="2:24" ht="18" customHeight="1">
      <c r="B71" s="95"/>
      <c r="C71" s="101"/>
      <c r="D71" s="96" t="s">
        <v>101</v>
      </c>
      <c r="E71" s="83">
        <v>2</v>
      </c>
      <c r="F71" s="83">
        <v>1</v>
      </c>
      <c r="G71" s="96"/>
      <c r="H71" s="83">
        <v>2</v>
      </c>
      <c r="I71" s="102">
        <v>3</v>
      </c>
      <c r="J71" s="103">
        <v>5</v>
      </c>
      <c r="K71" s="103">
        <v>2</v>
      </c>
      <c r="L71" s="84">
        <v>1</v>
      </c>
      <c r="M71" s="181" t="s">
        <v>53</v>
      </c>
      <c r="N71" s="177">
        <v>1000</v>
      </c>
      <c r="O71" s="177">
        <f>N71</f>
        <v>1000</v>
      </c>
      <c r="P71" s="178">
        <v>47.36</v>
      </c>
      <c r="Q71" s="177">
        <v>1000</v>
      </c>
      <c r="R71" s="179">
        <f>Q71-O71</f>
        <v>0</v>
      </c>
      <c r="S71" s="68"/>
      <c r="T71" s="88"/>
      <c r="U71" s="68"/>
      <c r="V71" s="68"/>
      <c r="W71" s="68"/>
      <c r="X71" s="68"/>
    </row>
    <row r="72" spans="2:24" ht="18" customHeight="1">
      <c r="B72" s="95"/>
      <c r="C72" s="101"/>
      <c r="D72" s="96" t="s">
        <v>101</v>
      </c>
      <c r="E72" s="83">
        <v>2</v>
      </c>
      <c r="F72" s="83">
        <v>1</v>
      </c>
      <c r="G72" s="96"/>
      <c r="H72" s="83">
        <v>2</v>
      </c>
      <c r="I72" s="102">
        <v>3</v>
      </c>
      <c r="J72" s="103">
        <v>5</v>
      </c>
      <c r="K72" s="103">
        <v>2</v>
      </c>
      <c r="L72" s="84">
        <v>2</v>
      </c>
      <c r="M72" s="181" t="s">
        <v>54</v>
      </c>
      <c r="N72" s="177">
        <v>15000</v>
      </c>
      <c r="O72" s="177">
        <v>15000</v>
      </c>
      <c r="P72" s="178">
        <v>9292.46</v>
      </c>
      <c r="Q72" s="177">
        <v>15000</v>
      </c>
      <c r="R72" s="179">
        <f>Q72-O72</f>
        <v>0</v>
      </c>
      <c r="S72" s="68"/>
      <c r="T72" s="68"/>
      <c r="U72" s="68"/>
      <c r="V72" s="68"/>
      <c r="W72" s="68"/>
      <c r="X72" s="68"/>
    </row>
    <row r="73" spans="2:24" ht="18" customHeight="1">
      <c r="B73" s="95"/>
      <c r="C73" s="101"/>
      <c r="D73" s="96" t="s">
        <v>101</v>
      </c>
      <c r="E73" s="83">
        <v>2</v>
      </c>
      <c r="F73" s="83">
        <v>1</v>
      </c>
      <c r="G73" s="96"/>
      <c r="H73" s="83">
        <v>2</v>
      </c>
      <c r="I73" s="102">
        <v>3</v>
      </c>
      <c r="J73" s="103">
        <v>5</v>
      </c>
      <c r="K73" s="103">
        <v>2</v>
      </c>
      <c r="L73" s="84">
        <v>3</v>
      </c>
      <c r="M73" s="181" t="s">
        <v>194</v>
      </c>
      <c r="N73" s="177">
        <v>10000</v>
      </c>
      <c r="O73" s="177">
        <v>10000</v>
      </c>
      <c r="P73" s="178">
        <v>2778.06</v>
      </c>
      <c r="Q73" s="177">
        <v>15000</v>
      </c>
      <c r="R73" s="179">
        <f>Q73-O73</f>
        <v>5000</v>
      </c>
      <c r="S73" s="68"/>
      <c r="T73" s="68"/>
      <c r="U73" s="68"/>
      <c r="V73" s="68"/>
      <c r="W73" s="68"/>
      <c r="X73" s="68"/>
    </row>
    <row r="74" spans="2:24" ht="18" customHeight="1">
      <c r="B74" s="74"/>
      <c r="C74" s="89"/>
      <c r="D74" s="96" t="s">
        <v>101</v>
      </c>
      <c r="E74" s="83">
        <v>2</v>
      </c>
      <c r="F74" s="83">
        <v>1</v>
      </c>
      <c r="G74" s="96"/>
      <c r="H74" s="83">
        <v>2</v>
      </c>
      <c r="I74" s="102">
        <v>3</v>
      </c>
      <c r="J74" s="103">
        <v>5</v>
      </c>
      <c r="K74" s="103">
        <v>4</v>
      </c>
      <c r="L74" s="84"/>
      <c r="M74" s="90" t="s">
        <v>55</v>
      </c>
      <c r="N74" s="91">
        <f>N75+N76</f>
        <v>126000</v>
      </c>
      <c r="O74" s="91">
        <f>O75+O76</f>
        <v>126000</v>
      </c>
      <c r="P74" s="91">
        <f>P75+P76</f>
        <v>38896.79</v>
      </c>
      <c r="Q74" s="91">
        <f>Q75+Q76</f>
        <v>256000</v>
      </c>
      <c r="R74" s="92">
        <f>R76+R75</f>
        <v>130000</v>
      </c>
      <c r="S74" s="68"/>
      <c r="T74" s="68"/>
      <c r="U74" s="68"/>
      <c r="V74" s="68"/>
      <c r="W74" s="68"/>
      <c r="X74" s="68"/>
    </row>
    <row r="75" spans="2:24" ht="18" customHeight="1">
      <c r="B75" s="95"/>
      <c r="C75" s="101"/>
      <c r="D75" s="96" t="s">
        <v>101</v>
      </c>
      <c r="E75" s="83">
        <v>2</v>
      </c>
      <c r="F75" s="83">
        <v>1</v>
      </c>
      <c r="G75" s="96"/>
      <c r="H75" s="83">
        <v>2</v>
      </c>
      <c r="I75" s="102">
        <v>3</v>
      </c>
      <c r="J75" s="103">
        <v>5</v>
      </c>
      <c r="K75" s="103">
        <v>4</v>
      </c>
      <c r="L75" s="84">
        <v>1</v>
      </c>
      <c r="M75" s="181" t="s">
        <v>56</v>
      </c>
      <c r="N75" s="177">
        <v>6000</v>
      </c>
      <c r="O75" s="177">
        <f>N75</f>
        <v>6000</v>
      </c>
      <c r="P75" s="178">
        <v>1512</v>
      </c>
      <c r="Q75" s="177">
        <v>6000</v>
      </c>
      <c r="R75" s="179">
        <f>Q75-O75</f>
        <v>0</v>
      </c>
      <c r="S75" s="68"/>
      <c r="T75" s="68"/>
      <c r="U75" s="68"/>
      <c r="V75" s="68"/>
      <c r="W75" s="68"/>
      <c r="X75" s="68"/>
    </row>
    <row r="76" spans="2:24" ht="18" customHeight="1">
      <c r="B76" s="95"/>
      <c r="C76" s="101"/>
      <c r="D76" s="96" t="s">
        <v>101</v>
      </c>
      <c r="E76" s="83">
        <v>2</v>
      </c>
      <c r="F76" s="83">
        <v>1</v>
      </c>
      <c r="G76" s="96"/>
      <c r="H76" s="83">
        <v>2</v>
      </c>
      <c r="I76" s="102">
        <v>3</v>
      </c>
      <c r="J76" s="103">
        <v>5</v>
      </c>
      <c r="K76" s="103">
        <v>4</v>
      </c>
      <c r="L76" s="84">
        <v>2</v>
      </c>
      <c r="M76" s="181" t="s">
        <v>57</v>
      </c>
      <c r="N76" s="177">
        <v>120000</v>
      </c>
      <c r="O76" s="177">
        <v>120000</v>
      </c>
      <c r="P76" s="178">
        <v>37384.79</v>
      </c>
      <c r="Q76" s="177">
        <v>250000</v>
      </c>
      <c r="R76" s="179">
        <f>Q76-O76</f>
        <v>130000</v>
      </c>
      <c r="S76" s="68" t="s">
        <v>135</v>
      </c>
      <c r="T76" s="68"/>
      <c r="U76" s="68"/>
      <c r="V76" s="68"/>
      <c r="W76" s="68"/>
      <c r="X76" s="68"/>
    </row>
    <row r="77" spans="2:24" ht="18" customHeight="1">
      <c r="B77" s="74"/>
      <c r="C77" s="101"/>
      <c r="D77" s="96" t="s">
        <v>101</v>
      </c>
      <c r="E77" s="83">
        <v>2</v>
      </c>
      <c r="F77" s="83">
        <v>1</v>
      </c>
      <c r="G77" s="96"/>
      <c r="H77" s="83">
        <v>2</v>
      </c>
      <c r="I77" s="102">
        <v>3</v>
      </c>
      <c r="J77" s="103">
        <v>5</v>
      </c>
      <c r="K77" s="103">
        <v>9</v>
      </c>
      <c r="L77" s="84"/>
      <c r="M77" s="90" t="s">
        <v>121</v>
      </c>
      <c r="N77" s="91">
        <f>N78+N79</f>
        <v>305000</v>
      </c>
      <c r="O77" s="91">
        <f>O78+O79</f>
        <v>305000</v>
      </c>
      <c r="P77" s="91">
        <f>P78+P79</f>
        <v>5832</v>
      </c>
      <c r="Q77" s="91">
        <f>Q78+Q79</f>
        <v>190000</v>
      </c>
      <c r="R77" s="112">
        <f>R78+R79</f>
        <v>-115000</v>
      </c>
      <c r="S77" s="68"/>
      <c r="T77" s="68"/>
      <c r="U77" s="68"/>
      <c r="V77" s="68"/>
      <c r="W77" s="68"/>
      <c r="X77" s="68"/>
    </row>
    <row r="78" spans="2:24" ht="18" customHeight="1">
      <c r="B78" s="95"/>
      <c r="C78" s="101"/>
      <c r="D78" s="96" t="s">
        <v>101</v>
      </c>
      <c r="E78" s="83">
        <v>2</v>
      </c>
      <c r="F78" s="83">
        <v>1</v>
      </c>
      <c r="G78" s="96"/>
      <c r="H78" s="83">
        <v>2</v>
      </c>
      <c r="I78" s="102">
        <v>3</v>
      </c>
      <c r="J78" s="103">
        <v>5</v>
      </c>
      <c r="K78" s="103">
        <v>9</v>
      </c>
      <c r="L78" s="84">
        <v>2</v>
      </c>
      <c r="M78" s="181" t="s">
        <v>195</v>
      </c>
      <c r="N78" s="177">
        <v>5000</v>
      </c>
      <c r="O78" s="177">
        <f>N78</f>
        <v>5000</v>
      </c>
      <c r="P78" s="178"/>
      <c r="Q78" s="177">
        <v>40000</v>
      </c>
      <c r="R78" s="179">
        <f>Q78-O78</f>
        <v>35000</v>
      </c>
      <c r="S78" s="68" t="s">
        <v>137</v>
      </c>
      <c r="T78" s="68"/>
      <c r="U78" s="68"/>
      <c r="V78" s="68"/>
      <c r="W78" s="68"/>
      <c r="X78" s="68"/>
    </row>
    <row r="79" spans="2:24" ht="18" customHeight="1">
      <c r="B79" s="95"/>
      <c r="C79" s="101"/>
      <c r="D79" s="96" t="s">
        <v>101</v>
      </c>
      <c r="E79" s="83">
        <v>2</v>
      </c>
      <c r="F79" s="83">
        <v>1</v>
      </c>
      <c r="G79" s="96"/>
      <c r="H79" s="83">
        <v>2</v>
      </c>
      <c r="I79" s="102">
        <v>3</v>
      </c>
      <c r="J79" s="103">
        <v>5</v>
      </c>
      <c r="K79" s="103">
        <v>9</v>
      </c>
      <c r="L79" s="84">
        <v>90</v>
      </c>
      <c r="M79" s="181" t="s">
        <v>121</v>
      </c>
      <c r="N79" s="177">
        <v>300000</v>
      </c>
      <c r="O79" s="177">
        <f>N79</f>
        <v>300000</v>
      </c>
      <c r="P79" s="178">
        <v>5832</v>
      </c>
      <c r="Q79" s="177">
        <v>150000</v>
      </c>
      <c r="R79" s="179">
        <f>Q79-O79</f>
        <v>-150000</v>
      </c>
      <c r="S79" s="68" t="s">
        <v>137</v>
      </c>
      <c r="T79" s="68"/>
      <c r="U79" s="68"/>
      <c r="V79" s="68"/>
      <c r="W79" s="68"/>
      <c r="X79" s="68"/>
    </row>
    <row r="80" spans="2:24" ht="18" customHeight="1">
      <c r="B80" s="74"/>
      <c r="C80" s="104"/>
      <c r="D80" s="96" t="s">
        <v>101</v>
      </c>
      <c r="E80" s="83">
        <v>2</v>
      </c>
      <c r="F80" s="83">
        <v>1</v>
      </c>
      <c r="G80" s="96"/>
      <c r="H80" s="83">
        <v>2</v>
      </c>
      <c r="I80" s="186">
        <v>3</v>
      </c>
      <c r="J80" s="187">
        <v>6</v>
      </c>
      <c r="K80" s="187"/>
      <c r="L80" s="188"/>
      <c r="M80" s="106" t="s">
        <v>118</v>
      </c>
      <c r="N80" s="99">
        <f>N81</f>
        <v>21000</v>
      </c>
      <c r="O80" s="99">
        <f>O81</f>
        <v>36000</v>
      </c>
      <c r="P80" s="99">
        <f>P81</f>
        <v>9862.25</v>
      </c>
      <c r="Q80" s="99">
        <f>Q81</f>
        <v>36000</v>
      </c>
      <c r="R80" s="100">
        <f>R81</f>
        <v>0</v>
      </c>
      <c r="S80" s="68"/>
      <c r="T80" s="68"/>
      <c r="U80" s="68"/>
      <c r="V80" s="68"/>
      <c r="W80" s="68"/>
      <c r="X80" s="88"/>
    </row>
    <row r="81" spans="2:24" ht="18" customHeight="1">
      <c r="B81" s="74"/>
      <c r="C81" s="89"/>
      <c r="D81" s="96" t="s">
        <v>101</v>
      </c>
      <c r="E81" s="83">
        <v>2</v>
      </c>
      <c r="F81" s="83">
        <v>1</v>
      </c>
      <c r="G81" s="96"/>
      <c r="H81" s="83">
        <v>2</v>
      </c>
      <c r="I81" s="102">
        <v>3</v>
      </c>
      <c r="J81" s="103">
        <v>6</v>
      </c>
      <c r="K81" s="103">
        <v>1</v>
      </c>
      <c r="L81" s="84"/>
      <c r="M81" s="90" t="s">
        <v>58</v>
      </c>
      <c r="N81" s="113">
        <f>N82+N83</f>
        <v>21000</v>
      </c>
      <c r="O81" s="113">
        <f>O82+O83</f>
        <v>36000</v>
      </c>
      <c r="P81" s="113">
        <f>P82+P83</f>
        <v>9862.25</v>
      </c>
      <c r="Q81" s="113">
        <f>Q82+Q83</f>
        <v>36000</v>
      </c>
      <c r="R81" s="114">
        <f>R82+R83</f>
        <v>0</v>
      </c>
      <c r="S81" s="68"/>
      <c r="T81" s="68"/>
      <c r="U81" s="68"/>
      <c r="V81" s="68"/>
      <c r="W81" s="68"/>
      <c r="X81" s="88"/>
    </row>
    <row r="82" spans="2:24" ht="18" customHeight="1">
      <c r="B82" s="95"/>
      <c r="C82" s="185"/>
      <c r="D82" s="96" t="s">
        <v>101</v>
      </c>
      <c r="E82" s="83">
        <v>2</v>
      </c>
      <c r="F82" s="83">
        <v>1</v>
      </c>
      <c r="G82" s="96"/>
      <c r="H82" s="83">
        <v>2</v>
      </c>
      <c r="I82" s="186">
        <v>3</v>
      </c>
      <c r="J82" s="187">
        <v>6</v>
      </c>
      <c r="K82" s="187">
        <v>1</v>
      </c>
      <c r="L82" s="188">
        <v>1</v>
      </c>
      <c r="M82" s="184" t="s">
        <v>58</v>
      </c>
      <c r="N82" s="182">
        <v>15000</v>
      </c>
      <c r="O82" s="182">
        <f>N82</f>
        <v>15000</v>
      </c>
      <c r="P82" s="183">
        <v>9862.25</v>
      </c>
      <c r="Q82" s="182">
        <v>21000</v>
      </c>
      <c r="R82" s="179">
        <f>Q82-O82</f>
        <v>6000</v>
      </c>
      <c r="S82" s="68"/>
      <c r="T82" s="68"/>
      <c r="U82" s="68"/>
      <c r="V82" s="68"/>
      <c r="W82" s="68"/>
      <c r="X82" s="88"/>
    </row>
    <row r="83" spans="2:24" ht="18" customHeight="1">
      <c r="B83" s="95"/>
      <c r="C83" s="185"/>
      <c r="D83" s="96" t="s">
        <v>101</v>
      </c>
      <c r="E83" s="83">
        <v>2</v>
      </c>
      <c r="F83" s="83">
        <v>1</v>
      </c>
      <c r="G83" s="96"/>
      <c r="H83" s="83">
        <v>2</v>
      </c>
      <c r="I83" s="186">
        <v>3</v>
      </c>
      <c r="J83" s="187">
        <v>6</v>
      </c>
      <c r="K83" s="187">
        <v>1</v>
      </c>
      <c r="L83" s="188">
        <v>2</v>
      </c>
      <c r="M83" s="184" t="s">
        <v>202</v>
      </c>
      <c r="N83" s="182">
        <v>6000</v>
      </c>
      <c r="O83" s="182">
        <v>21000</v>
      </c>
      <c r="P83" s="183"/>
      <c r="Q83" s="182">
        <v>15000</v>
      </c>
      <c r="R83" s="179">
        <f>Q83-O83</f>
        <v>-6000</v>
      </c>
      <c r="S83" s="68"/>
      <c r="T83" s="68"/>
      <c r="U83" s="68"/>
      <c r="V83" s="68"/>
      <c r="W83" s="68"/>
      <c r="X83" s="88"/>
    </row>
    <row r="84" spans="2:24" ht="18" customHeight="1">
      <c r="B84" s="74"/>
      <c r="C84" s="104"/>
      <c r="D84" s="96" t="s">
        <v>101</v>
      </c>
      <c r="E84" s="83">
        <v>2</v>
      </c>
      <c r="F84" s="83">
        <v>1</v>
      </c>
      <c r="G84" s="96"/>
      <c r="H84" s="83">
        <v>2</v>
      </c>
      <c r="I84" s="186">
        <v>3</v>
      </c>
      <c r="J84" s="187">
        <v>7</v>
      </c>
      <c r="K84" s="187"/>
      <c r="L84" s="188"/>
      <c r="M84" s="106" t="s">
        <v>200</v>
      </c>
      <c r="N84" s="113">
        <f>N85+N91+N94</f>
        <v>572500</v>
      </c>
      <c r="O84" s="113">
        <f>O85+O91+O94</f>
        <v>652500</v>
      </c>
      <c r="P84" s="113">
        <f>P85+P91+P94</f>
        <v>292641.77999999997</v>
      </c>
      <c r="Q84" s="113">
        <f>Q85+Q91+Q94</f>
        <v>716500</v>
      </c>
      <c r="R84" s="114">
        <f>R85+R91+R94</f>
        <v>64000</v>
      </c>
      <c r="S84" s="68"/>
      <c r="T84" s="68"/>
      <c r="U84" s="68"/>
      <c r="V84" s="68"/>
      <c r="W84" s="68"/>
      <c r="X84" s="88"/>
    </row>
    <row r="85" spans="2:24" ht="18" customHeight="1">
      <c r="B85" s="95"/>
      <c r="C85" s="101"/>
      <c r="D85" s="96" t="s">
        <v>101</v>
      </c>
      <c r="E85" s="83">
        <v>2</v>
      </c>
      <c r="F85" s="83">
        <v>1</v>
      </c>
      <c r="G85" s="96"/>
      <c r="H85" s="83">
        <v>2</v>
      </c>
      <c r="I85" s="102">
        <v>3</v>
      </c>
      <c r="J85" s="103">
        <v>7</v>
      </c>
      <c r="K85" s="103">
        <v>1</v>
      </c>
      <c r="L85" s="84"/>
      <c r="M85" s="90" t="s">
        <v>59</v>
      </c>
      <c r="N85" s="91">
        <f>SUM(N86:N90)</f>
        <v>237500</v>
      </c>
      <c r="O85" s="91">
        <f>SUM(O86:O90)</f>
        <v>317500</v>
      </c>
      <c r="P85" s="91">
        <f>SUM(P86:P90)</f>
        <v>225545.92999999996</v>
      </c>
      <c r="Q85" s="91">
        <f>SUM(Q86:Q90)</f>
        <v>307500</v>
      </c>
      <c r="R85" s="92">
        <f>SUM(R86:R90)</f>
        <v>-10000</v>
      </c>
      <c r="S85" s="68"/>
      <c r="T85" s="68"/>
      <c r="U85" s="68"/>
      <c r="V85" s="68"/>
      <c r="W85" s="68"/>
      <c r="X85" s="88"/>
    </row>
    <row r="86" spans="2:24" ht="18" customHeight="1">
      <c r="B86" s="95"/>
      <c r="C86" s="185"/>
      <c r="D86" s="96" t="s">
        <v>101</v>
      </c>
      <c r="E86" s="83">
        <v>2</v>
      </c>
      <c r="F86" s="83">
        <v>1</v>
      </c>
      <c r="G86" s="96"/>
      <c r="H86" s="83">
        <v>2</v>
      </c>
      <c r="I86" s="186">
        <v>3</v>
      </c>
      <c r="J86" s="187">
        <v>7</v>
      </c>
      <c r="K86" s="187">
        <v>1</v>
      </c>
      <c r="L86" s="188">
        <v>1</v>
      </c>
      <c r="M86" s="184" t="s">
        <v>60</v>
      </c>
      <c r="N86" s="189">
        <v>70000</v>
      </c>
      <c r="O86" s="189">
        <v>70000</v>
      </c>
      <c r="P86" s="200">
        <v>86671.3</v>
      </c>
      <c r="Q86" s="189">
        <v>70000</v>
      </c>
      <c r="R86" s="179">
        <f>Q86-O86</f>
        <v>0</v>
      </c>
      <c r="S86" s="68" t="s">
        <v>136</v>
      </c>
      <c r="T86" s="68"/>
      <c r="U86" s="68"/>
      <c r="V86" s="68"/>
      <c r="W86" s="68"/>
      <c r="X86" s="68"/>
    </row>
    <row r="87" spans="2:24" ht="18" customHeight="1">
      <c r="B87" s="95"/>
      <c r="C87" s="185"/>
      <c r="D87" s="96" t="s">
        <v>101</v>
      </c>
      <c r="E87" s="83">
        <v>2</v>
      </c>
      <c r="F87" s="83">
        <v>1</v>
      </c>
      <c r="G87" s="96"/>
      <c r="H87" s="83">
        <v>2</v>
      </c>
      <c r="I87" s="186">
        <v>3</v>
      </c>
      <c r="J87" s="187">
        <v>7</v>
      </c>
      <c r="K87" s="187">
        <v>1</v>
      </c>
      <c r="L87" s="188">
        <v>2</v>
      </c>
      <c r="M87" s="184" t="s">
        <v>61</v>
      </c>
      <c r="N87" s="189">
        <v>100000</v>
      </c>
      <c r="O87" s="189">
        <v>160000</v>
      </c>
      <c r="P87" s="200">
        <v>137669.43</v>
      </c>
      <c r="Q87" s="189">
        <v>150000</v>
      </c>
      <c r="R87" s="179">
        <f>Q87-O87</f>
        <v>-10000</v>
      </c>
      <c r="S87" s="68"/>
      <c r="T87" s="68"/>
      <c r="U87" s="68"/>
      <c r="V87" s="68"/>
      <c r="W87" s="68"/>
      <c r="X87" s="68"/>
    </row>
    <row r="88" spans="2:24" ht="18" customHeight="1">
      <c r="B88" s="95"/>
      <c r="C88" s="101"/>
      <c r="D88" s="96" t="s">
        <v>101</v>
      </c>
      <c r="E88" s="83">
        <v>2</v>
      </c>
      <c r="F88" s="83">
        <v>1</v>
      </c>
      <c r="G88" s="96"/>
      <c r="H88" s="83">
        <v>2</v>
      </c>
      <c r="I88" s="102">
        <v>3</v>
      </c>
      <c r="J88" s="103">
        <v>7</v>
      </c>
      <c r="K88" s="103">
        <v>1</v>
      </c>
      <c r="L88" s="84">
        <v>3</v>
      </c>
      <c r="M88" s="181" t="s">
        <v>62</v>
      </c>
      <c r="N88" s="189">
        <v>5000</v>
      </c>
      <c r="O88" s="189">
        <f>N88</f>
        <v>5000</v>
      </c>
      <c r="P88" s="200">
        <v>155</v>
      </c>
      <c r="Q88" s="189">
        <v>5000</v>
      </c>
      <c r="R88" s="179">
        <f>Q88-O88</f>
        <v>0</v>
      </c>
      <c r="S88" s="68"/>
      <c r="T88" s="68"/>
      <c r="U88" s="68"/>
      <c r="V88" s="68"/>
      <c r="W88" s="68"/>
      <c r="X88" s="68"/>
    </row>
    <row r="89" spans="2:24" ht="18" customHeight="1">
      <c r="B89" s="95"/>
      <c r="C89" s="101"/>
      <c r="D89" s="96" t="s">
        <v>101</v>
      </c>
      <c r="E89" s="83">
        <v>2</v>
      </c>
      <c r="F89" s="83">
        <v>1</v>
      </c>
      <c r="G89" s="96"/>
      <c r="H89" s="83">
        <v>2</v>
      </c>
      <c r="I89" s="102">
        <v>3</v>
      </c>
      <c r="J89" s="103">
        <v>7</v>
      </c>
      <c r="K89" s="103">
        <v>1</v>
      </c>
      <c r="L89" s="84">
        <v>4</v>
      </c>
      <c r="M89" s="190" t="s">
        <v>63</v>
      </c>
      <c r="N89" s="189">
        <v>2500</v>
      </c>
      <c r="O89" s="189">
        <f>N89</f>
        <v>2500</v>
      </c>
      <c r="P89" s="200">
        <v>75.4</v>
      </c>
      <c r="Q89" s="189">
        <v>2500</v>
      </c>
      <c r="R89" s="179">
        <f>Q89-O89</f>
        <v>0</v>
      </c>
      <c r="S89" s="68"/>
      <c r="T89" s="68"/>
      <c r="U89" s="68"/>
      <c r="V89" s="68"/>
      <c r="W89" s="68"/>
      <c r="X89" s="68"/>
    </row>
    <row r="90" spans="2:24" ht="18" customHeight="1">
      <c r="B90" s="95"/>
      <c r="C90" s="101"/>
      <c r="D90" s="96" t="s">
        <v>101</v>
      </c>
      <c r="E90" s="83">
        <v>2</v>
      </c>
      <c r="F90" s="83">
        <v>1</v>
      </c>
      <c r="G90" s="96"/>
      <c r="H90" s="83">
        <v>2</v>
      </c>
      <c r="I90" s="102">
        <v>3</v>
      </c>
      <c r="J90" s="103">
        <v>7</v>
      </c>
      <c r="K90" s="103">
        <v>1</v>
      </c>
      <c r="L90" s="84">
        <v>90</v>
      </c>
      <c r="M90" s="190" t="s">
        <v>122</v>
      </c>
      <c r="N90" s="189">
        <v>60000</v>
      </c>
      <c r="O90" s="189">
        <v>80000</v>
      </c>
      <c r="P90" s="200">
        <v>974.8</v>
      </c>
      <c r="Q90" s="189">
        <v>80000</v>
      </c>
      <c r="R90" s="179">
        <f>Q90-O90</f>
        <v>0</v>
      </c>
      <c r="S90" s="68"/>
      <c r="T90" s="68"/>
      <c r="U90" s="68"/>
      <c r="V90" s="68"/>
      <c r="W90" s="68"/>
      <c r="X90" s="68"/>
    </row>
    <row r="91" spans="2:24" ht="18" customHeight="1">
      <c r="B91" s="74"/>
      <c r="C91" s="89"/>
      <c r="D91" s="96" t="s">
        <v>101</v>
      </c>
      <c r="E91" s="83">
        <v>2</v>
      </c>
      <c r="F91" s="83">
        <v>1</v>
      </c>
      <c r="G91" s="96"/>
      <c r="H91" s="83">
        <v>2</v>
      </c>
      <c r="I91" s="102">
        <v>3</v>
      </c>
      <c r="J91" s="103">
        <v>7</v>
      </c>
      <c r="K91" s="103">
        <v>2</v>
      </c>
      <c r="L91" s="84"/>
      <c r="M91" s="90" t="s">
        <v>64</v>
      </c>
      <c r="N91" s="91">
        <f>SUM(N92:N93)</f>
        <v>125000</v>
      </c>
      <c r="O91" s="91">
        <f>SUM(O92:O93)</f>
        <v>125000</v>
      </c>
      <c r="P91" s="91">
        <f>SUM(P92:P93)</f>
        <v>5000</v>
      </c>
      <c r="Q91" s="91">
        <f>SUM(Q92:Q93)</f>
        <v>125000</v>
      </c>
      <c r="R91" s="92">
        <f>SUM(R92:R93)</f>
        <v>0</v>
      </c>
      <c r="S91" s="68"/>
      <c r="T91" s="68"/>
      <c r="U91" s="68"/>
      <c r="V91" s="68"/>
      <c r="W91" s="68"/>
      <c r="X91" s="68"/>
    </row>
    <row r="92" spans="2:24" ht="18" customHeight="1">
      <c r="B92" s="95"/>
      <c r="C92" s="101"/>
      <c r="D92" s="96" t="s">
        <v>101</v>
      </c>
      <c r="E92" s="83">
        <v>2</v>
      </c>
      <c r="F92" s="83">
        <v>1</v>
      </c>
      <c r="G92" s="96"/>
      <c r="H92" s="83">
        <v>2</v>
      </c>
      <c r="I92" s="102">
        <v>3</v>
      </c>
      <c r="J92" s="103">
        <v>7</v>
      </c>
      <c r="K92" s="83">
        <v>2</v>
      </c>
      <c r="L92" s="84">
        <v>1</v>
      </c>
      <c r="M92" s="181" t="s">
        <v>65</v>
      </c>
      <c r="N92" s="177">
        <v>120000</v>
      </c>
      <c r="O92" s="177">
        <v>120000</v>
      </c>
      <c r="P92" s="178"/>
      <c r="Q92" s="177">
        <v>120000</v>
      </c>
      <c r="R92" s="179">
        <f>Q92-O92</f>
        <v>0</v>
      </c>
      <c r="S92" s="68"/>
      <c r="T92" s="68"/>
      <c r="U92" s="68"/>
      <c r="V92" s="68"/>
      <c r="W92" s="68"/>
      <c r="X92" s="68"/>
    </row>
    <row r="93" spans="2:24" ht="18" customHeight="1">
      <c r="B93" s="95"/>
      <c r="C93" s="101"/>
      <c r="D93" s="96" t="s">
        <v>101</v>
      </c>
      <c r="E93" s="83">
        <v>2</v>
      </c>
      <c r="F93" s="83">
        <v>1</v>
      </c>
      <c r="G93" s="96"/>
      <c r="H93" s="83">
        <v>2</v>
      </c>
      <c r="I93" s="102">
        <v>3</v>
      </c>
      <c r="J93" s="103">
        <v>7</v>
      </c>
      <c r="K93" s="83">
        <v>2</v>
      </c>
      <c r="L93" s="84">
        <v>2</v>
      </c>
      <c r="M93" s="181" t="s">
        <v>66</v>
      </c>
      <c r="N93" s="177">
        <v>5000</v>
      </c>
      <c r="O93" s="177">
        <f>N93</f>
        <v>5000</v>
      </c>
      <c r="P93" s="178">
        <v>5000</v>
      </c>
      <c r="Q93" s="177">
        <v>5000</v>
      </c>
      <c r="R93" s="179">
        <f>Q93-O93</f>
        <v>0</v>
      </c>
      <c r="S93" s="68" t="s">
        <v>138</v>
      </c>
      <c r="T93" s="68"/>
      <c r="U93" s="68"/>
      <c r="V93" s="68"/>
      <c r="W93" s="68"/>
      <c r="X93" s="68"/>
    </row>
    <row r="94" spans="2:24" ht="18" customHeight="1">
      <c r="B94" s="74"/>
      <c r="C94" s="89"/>
      <c r="D94" s="96" t="s">
        <v>101</v>
      </c>
      <c r="E94" s="83">
        <v>2</v>
      </c>
      <c r="F94" s="83">
        <v>1</v>
      </c>
      <c r="G94" s="96"/>
      <c r="H94" s="83">
        <v>2</v>
      </c>
      <c r="I94" s="102">
        <v>3</v>
      </c>
      <c r="J94" s="103">
        <v>7</v>
      </c>
      <c r="K94" s="103">
        <v>3</v>
      </c>
      <c r="L94" s="84"/>
      <c r="M94" s="90" t="s">
        <v>67</v>
      </c>
      <c r="N94" s="91">
        <f>SUM(N95:N97)</f>
        <v>210000</v>
      </c>
      <c r="O94" s="91">
        <f>SUM(O95:O97)</f>
        <v>210000</v>
      </c>
      <c r="P94" s="91">
        <f>SUM(P95:P97)</f>
        <v>62095.850000000006</v>
      </c>
      <c r="Q94" s="91">
        <f>SUM(Q95:Q97)</f>
        <v>284000</v>
      </c>
      <c r="R94" s="92">
        <f>SUM(R95:R97)</f>
        <v>74000</v>
      </c>
      <c r="S94" s="68"/>
      <c r="T94" s="68"/>
      <c r="U94" s="68"/>
      <c r="V94" s="68"/>
      <c r="W94" s="68"/>
      <c r="X94" s="68"/>
    </row>
    <row r="95" spans="2:24" ht="18" customHeight="1">
      <c r="B95" s="95"/>
      <c r="C95" s="101"/>
      <c r="D95" s="96" t="s">
        <v>101</v>
      </c>
      <c r="E95" s="83">
        <v>2</v>
      </c>
      <c r="F95" s="83">
        <v>1</v>
      </c>
      <c r="G95" s="96"/>
      <c r="H95" s="83">
        <v>2</v>
      </c>
      <c r="I95" s="102">
        <v>3</v>
      </c>
      <c r="J95" s="103">
        <v>7</v>
      </c>
      <c r="K95" s="83">
        <v>3</v>
      </c>
      <c r="L95" s="84">
        <v>1</v>
      </c>
      <c r="M95" s="181" t="s">
        <v>68</v>
      </c>
      <c r="N95" s="177">
        <v>10000</v>
      </c>
      <c r="O95" s="177">
        <f>N95</f>
        <v>10000</v>
      </c>
      <c r="P95" s="178"/>
      <c r="Q95" s="177">
        <v>10000</v>
      </c>
      <c r="R95" s="179">
        <f>Q95-O95</f>
        <v>0</v>
      </c>
      <c r="S95" s="68"/>
      <c r="T95" s="68"/>
      <c r="U95" s="68"/>
      <c r="V95" s="68"/>
      <c r="W95" s="68"/>
      <c r="X95" s="68"/>
    </row>
    <row r="96" spans="2:24" ht="18" customHeight="1">
      <c r="B96" s="95"/>
      <c r="C96" s="101"/>
      <c r="D96" s="96" t="s">
        <v>101</v>
      </c>
      <c r="E96" s="83">
        <v>2</v>
      </c>
      <c r="F96" s="83">
        <v>1</v>
      </c>
      <c r="G96" s="96"/>
      <c r="H96" s="83">
        <v>2</v>
      </c>
      <c r="I96" s="102">
        <v>3</v>
      </c>
      <c r="J96" s="103">
        <v>7</v>
      </c>
      <c r="K96" s="103">
        <v>3</v>
      </c>
      <c r="L96" s="84">
        <v>2</v>
      </c>
      <c r="M96" s="181" t="s">
        <v>69</v>
      </c>
      <c r="N96" s="177">
        <v>100000</v>
      </c>
      <c r="O96" s="177">
        <f>N96</f>
        <v>100000</v>
      </c>
      <c r="P96" s="178">
        <v>29810.4</v>
      </c>
      <c r="Q96" s="177">
        <v>100000</v>
      </c>
      <c r="R96" s="179">
        <f>Q96-O96</f>
        <v>0</v>
      </c>
      <c r="S96" s="68"/>
      <c r="T96" s="68"/>
      <c r="U96" s="68"/>
      <c r="V96" s="68"/>
      <c r="W96" s="68"/>
      <c r="X96" s="68"/>
    </row>
    <row r="97" spans="2:24" ht="18" customHeight="1">
      <c r="B97" s="95"/>
      <c r="C97" s="101"/>
      <c r="D97" s="96" t="s">
        <v>101</v>
      </c>
      <c r="E97" s="83">
        <v>2</v>
      </c>
      <c r="F97" s="83">
        <v>1</v>
      </c>
      <c r="G97" s="96"/>
      <c r="H97" s="83">
        <v>2</v>
      </c>
      <c r="I97" s="102">
        <v>3</v>
      </c>
      <c r="J97" s="103">
        <v>7</v>
      </c>
      <c r="K97" s="103">
        <v>3</v>
      </c>
      <c r="L97" s="84">
        <v>3</v>
      </c>
      <c r="M97" s="181" t="s">
        <v>70</v>
      </c>
      <c r="N97" s="177">
        <v>100000</v>
      </c>
      <c r="O97" s="177">
        <f>N97</f>
        <v>100000</v>
      </c>
      <c r="P97" s="178">
        <v>32285.45</v>
      </c>
      <c r="Q97" s="177">
        <v>174000</v>
      </c>
      <c r="R97" s="179">
        <f>Q97-O97</f>
        <v>74000</v>
      </c>
      <c r="S97" s="68"/>
      <c r="T97" s="68"/>
      <c r="U97" s="68"/>
      <c r="V97" s="68"/>
      <c r="W97" s="68"/>
      <c r="X97" s="68"/>
    </row>
    <row r="98" spans="2:24" ht="18" customHeight="1">
      <c r="B98" s="74"/>
      <c r="C98" s="89"/>
      <c r="D98" s="96" t="s">
        <v>101</v>
      </c>
      <c r="E98" s="83">
        <v>2</v>
      </c>
      <c r="F98" s="83">
        <v>1</v>
      </c>
      <c r="G98" s="96"/>
      <c r="H98" s="83">
        <v>2</v>
      </c>
      <c r="I98" s="102">
        <v>3</v>
      </c>
      <c r="J98" s="103">
        <v>8</v>
      </c>
      <c r="K98" s="103"/>
      <c r="L98" s="84"/>
      <c r="M98" s="90" t="s">
        <v>71</v>
      </c>
      <c r="N98" s="91">
        <f aca="true" t="shared" si="1" ref="N98:R99">N99</f>
        <v>2000000</v>
      </c>
      <c r="O98" s="91">
        <f t="shared" si="1"/>
        <v>1825000</v>
      </c>
      <c r="P98" s="91">
        <f t="shared" si="1"/>
        <v>140686.8</v>
      </c>
      <c r="Q98" s="91">
        <f t="shared" si="1"/>
        <v>2000000</v>
      </c>
      <c r="R98" s="92">
        <f t="shared" si="1"/>
        <v>175000</v>
      </c>
      <c r="S98" s="68"/>
      <c r="T98" s="68"/>
      <c r="U98" s="68"/>
      <c r="V98" s="68"/>
      <c r="W98" s="68"/>
      <c r="X98" s="68"/>
    </row>
    <row r="99" spans="2:24" ht="18" customHeight="1">
      <c r="B99" s="74"/>
      <c r="C99" s="89"/>
      <c r="D99" s="96" t="s">
        <v>101</v>
      </c>
      <c r="E99" s="83">
        <v>2</v>
      </c>
      <c r="F99" s="83">
        <v>1</v>
      </c>
      <c r="G99" s="96"/>
      <c r="H99" s="83">
        <v>2</v>
      </c>
      <c r="I99" s="102">
        <v>3</v>
      </c>
      <c r="J99" s="103">
        <v>8</v>
      </c>
      <c r="K99" s="103">
        <v>1</v>
      </c>
      <c r="L99" s="84"/>
      <c r="M99" s="90" t="s">
        <v>72</v>
      </c>
      <c r="N99" s="91">
        <f t="shared" si="1"/>
        <v>2000000</v>
      </c>
      <c r="O99" s="91">
        <f t="shared" si="1"/>
        <v>1825000</v>
      </c>
      <c r="P99" s="91">
        <f t="shared" si="1"/>
        <v>140686.8</v>
      </c>
      <c r="Q99" s="91">
        <f t="shared" si="1"/>
        <v>2000000</v>
      </c>
      <c r="R99" s="92">
        <f t="shared" si="1"/>
        <v>175000</v>
      </c>
      <c r="S99" s="68"/>
      <c r="T99" s="68"/>
      <c r="U99" s="68"/>
      <c r="V99" s="68"/>
      <c r="W99" s="68"/>
      <c r="X99" s="68"/>
    </row>
    <row r="100" spans="2:24" ht="18" customHeight="1">
      <c r="B100" s="95"/>
      <c r="C100" s="101"/>
      <c r="D100" s="96" t="s">
        <v>101</v>
      </c>
      <c r="E100" s="83">
        <v>2</v>
      </c>
      <c r="F100" s="83">
        <v>1</v>
      </c>
      <c r="G100" s="96"/>
      <c r="H100" s="83">
        <v>2</v>
      </c>
      <c r="I100" s="102">
        <v>3</v>
      </c>
      <c r="J100" s="103">
        <v>8</v>
      </c>
      <c r="K100" s="103">
        <v>1</v>
      </c>
      <c r="L100" s="84">
        <v>1</v>
      </c>
      <c r="M100" s="181" t="s">
        <v>73</v>
      </c>
      <c r="N100" s="177">
        <v>2000000</v>
      </c>
      <c r="O100" s="177">
        <v>1825000</v>
      </c>
      <c r="P100" s="178">
        <v>140686.8</v>
      </c>
      <c r="Q100" s="177">
        <v>2000000</v>
      </c>
      <c r="R100" s="179">
        <f>Q100-O100</f>
        <v>175000</v>
      </c>
      <c r="S100" s="68"/>
      <c r="T100" s="68"/>
      <c r="U100" s="68"/>
      <c r="V100" s="68"/>
      <c r="W100" s="68"/>
      <c r="X100" s="68"/>
    </row>
    <row r="101" spans="2:24" ht="18" customHeight="1">
      <c r="B101" s="74"/>
      <c r="C101" s="89"/>
      <c r="D101" s="96" t="s">
        <v>101</v>
      </c>
      <c r="E101" s="83">
        <v>2</v>
      </c>
      <c r="F101" s="83">
        <v>1</v>
      </c>
      <c r="G101" s="96"/>
      <c r="H101" s="83">
        <v>2</v>
      </c>
      <c r="I101" s="102">
        <v>5</v>
      </c>
      <c r="J101" s="103"/>
      <c r="K101" s="103"/>
      <c r="L101" s="84"/>
      <c r="M101" s="90" t="s">
        <v>107</v>
      </c>
      <c r="N101" s="91">
        <f>N102+N106</f>
        <v>79508500</v>
      </c>
      <c r="O101" s="91">
        <f>O102+O106</f>
        <v>139508500</v>
      </c>
      <c r="P101" s="91">
        <f>P102+P106</f>
        <v>21857354.71</v>
      </c>
      <c r="Q101" s="91">
        <f>Q102+Q106</f>
        <v>236267500</v>
      </c>
      <c r="R101" s="91">
        <f>R102+R106</f>
        <v>96759000</v>
      </c>
      <c r="S101" s="68"/>
      <c r="T101" s="68"/>
      <c r="U101" s="68"/>
      <c r="V101" s="68"/>
      <c r="W101" s="68"/>
      <c r="X101" s="68"/>
    </row>
    <row r="102" spans="2:24" ht="18" customHeight="1">
      <c r="B102" s="74"/>
      <c r="C102" s="89"/>
      <c r="D102" s="96" t="s">
        <v>101</v>
      </c>
      <c r="E102" s="83">
        <v>2</v>
      </c>
      <c r="F102" s="83">
        <v>1</v>
      </c>
      <c r="G102" s="96"/>
      <c r="H102" s="83">
        <v>2</v>
      </c>
      <c r="I102" s="102">
        <v>5</v>
      </c>
      <c r="J102" s="103">
        <v>4</v>
      </c>
      <c r="K102" s="103"/>
      <c r="L102" s="84"/>
      <c r="M102" s="90" t="s">
        <v>108</v>
      </c>
      <c r="N102" s="91">
        <f>N103</f>
        <v>78108500</v>
      </c>
      <c r="O102" s="91">
        <f>O103</f>
        <v>138108500</v>
      </c>
      <c r="P102" s="91">
        <f>P103</f>
        <v>21615109.04</v>
      </c>
      <c r="Q102" s="91">
        <f>Q103</f>
        <v>232267500</v>
      </c>
      <c r="R102" s="112">
        <f>R103</f>
        <v>94159000</v>
      </c>
      <c r="S102" s="68"/>
      <c r="T102" s="68"/>
      <c r="U102" s="68"/>
      <c r="V102" s="68"/>
      <c r="W102" s="68"/>
      <c r="X102" s="68"/>
    </row>
    <row r="103" spans="2:24" ht="18" customHeight="1">
      <c r="B103" s="74"/>
      <c r="C103" s="89"/>
      <c r="D103" s="96" t="s">
        <v>101</v>
      </c>
      <c r="E103" s="83">
        <v>2</v>
      </c>
      <c r="F103" s="83">
        <v>1</v>
      </c>
      <c r="G103" s="96"/>
      <c r="H103" s="83">
        <v>2</v>
      </c>
      <c r="I103" s="102">
        <v>5</v>
      </c>
      <c r="J103" s="103">
        <v>4</v>
      </c>
      <c r="K103" s="103">
        <v>6</v>
      </c>
      <c r="L103" s="84"/>
      <c r="M103" s="90" t="s">
        <v>109</v>
      </c>
      <c r="N103" s="91">
        <f>N104+N105</f>
        <v>78108500</v>
      </c>
      <c r="O103" s="91">
        <f>O104+O105</f>
        <v>138108500</v>
      </c>
      <c r="P103" s="91">
        <f>P104+P105</f>
        <v>21615109.04</v>
      </c>
      <c r="Q103" s="91">
        <f>Q104+Q105</f>
        <v>232267500</v>
      </c>
      <c r="R103" s="112">
        <f>R104+R105</f>
        <v>94159000</v>
      </c>
      <c r="S103" s="68"/>
      <c r="T103" s="68"/>
      <c r="U103" s="68"/>
      <c r="V103" s="68"/>
      <c r="W103" s="68"/>
      <c r="X103" s="68"/>
    </row>
    <row r="104" spans="2:24" ht="18" customHeight="1">
      <c r="B104" s="95"/>
      <c r="C104" s="101"/>
      <c r="D104" s="96" t="s">
        <v>101</v>
      </c>
      <c r="E104" s="83">
        <v>2</v>
      </c>
      <c r="F104" s="83">
        <v>1</v>
      </c>
      <c r="G104" s="96"/>
      <c r="H104" s="83">
        <v>2</v>
      </c>
      <c r="I104" s="102">
        <v>5</v>
      </c>
      <c r="J104" s="103">
        <v>4</v>
      </c>
      <c r="K104" s="103">
        <v>6</v>
      </c>
      <c r="L104" s="84">
        <v>2</v>
      </c>
      <c r="M104" s="181" t="s">
        <v>110</v>
      </c>
      <c r="N104" s="177">
        <v>71108500</v>
      </c>
      <c r="O104" s="177">
        <v>131108500</v>
      </c>
      <c r="P104" s="178">
        <v>19092846.04</v>
      </c>
      <c r="Q104" s="177">
        <v>222267500</v>
      </c>
      <c r="R104" s="179">
        <f>Q104-O104</f>
        <v>91159000</v>
      </c>
      <c r="S104" s="68"/>
      <c r="T104" s="68"/>
      <c r="U104" s="68"/>
      <c r="V104" s="68"/>
      <c r="W104" s="68"/>
      <c r="X104" s="68"/>
    </row>
    <row r="105" spans="2:24" ht="18" customHeight="1">
      <c r="B105" s="95"/>
      <c r="C105" s="101"/>
      <c r="D105" s="96" t="s">
        <v>101</v>
      </c>
      <c r="E105" s="83">
        <v>2</v>
      </c>
      <c r="F105" s="83">
        <v>1</v>
      </c>
      <c r="G105" s="96"/>
      <c r="H105" s="83">
        <v>2</v>
      </c>
      <c r="I105" s="102">
        <v>5</v>
      </c>
      <c r="J105" s="103">
        <v>4</v>
      </c>
      <c r="K105" s="103">
        <v>6</v>
      </c>
      <c r="L105" s="84">
        <v>3</v>
      </c>
      <c r="M105" s="181" t="s">
        <v>111</v>
      </c>
      <c r="N105" s="177">
        <v>7000000</v>
      </c>
      <c r="O105" s="177">
        <f>N105</f>
        <v>7000000</v>
      </c>
      <c r="P105" s="178">
        <v>2522263</v>
      </c>
      <c r="Q105" s="177">
        <v>10000000</v>
      </c>
      <c r="R105" s="179">
        <f>Q105-O105</f>
        <v>3000000</v>
      </c>
      <c r="S105" s="68"/>
      <c r="T105" s="68"/>
      <c r="U105" s="68"/>
      <c r="V105" s="68"/>
      <c r="W105" s="68"/>
      <c r="X105" s="68"/>
    </row>
    <row r="106" spans="2:24" ht="18" customHeight="1">
      <c r="B106" s="74"/>
      <c r="C106" s="101"/>
      <c r="D106" s="96" t="s">
        <v>101</v>
      </c>
      <c r="E106" s="83">
        <v>2</v>
      </c>
      <c r="F106" s="83">
        <v>1</v>
      </c>
      <c r="G106" s="96"/>
      <c r="H106" s="83">
        <v>2</v>
      </c>
      <c r="I106" s="102">
        <v>5</v>
      </c>
      <c r="J106" s="103">
        <v>4</v>
      </c>
      <c r="K106" s="103">
        <v>7</v>
      </c>
      <c r="L106" s="84"/>
      <c r="M106" s="90" t="s">
        <v>112</v>
      </c>
      <c r="N106" s="91">
        <f>N107</f>
        <v>1400000</v>
      </c>
      <c r="O106" s="91">
        <f>O107</f>
        <v>1400000</v>
      </c>
      <c r="P106" s="91">
        <f>P107</f>
        <v>242245.67</v>
      </c>
      <c r="Q106" s="91">
        <f>Q107</f>
        <v>4000000</v>
      </c>
      <c r="R106" s="92">
        <f>R107</f>
        <v>2600000</v>
      </c>
      <c r="S106" s="68"/>
      <c r="T106" s="68"/>
      <c r="U106" s="68"/>
      <c r="V106" s="68"/>
      <c r="W106" s="68"/>
      <c r="X106" s="68"/>
    </row>
    <row r="107" spans="2:24" ht="18" customHeight="1">
      <c r="B107" s="167"/>
      <c r="C107" s="103"/>
      <c r="D107" s="96" t="s">
        <v>101</v>
      </c>
      <c r="E107" s="83">
        <v>2</v>
      </c>
      <c r="F107" s="83">
        <v>1</v>
      </c>
      <c r="G107" s="96"/>
      <c r="H107" s="83">
        <v>2</v>
      </c>
      <c r="I107" s="102">
        <v>5</v>
      </c>
      <c r="J107" s="103">
        <v>4</v>
      </c>
      <c r="K107" s="103">
        <v>7</v>
      </c>
      <c r="L107" s="102">
        <v>17</v>
      </c>
      <c r="M107" s="181" t="s">
        <v>113</v>
      </c>
      <c r="N107" s="177">
        <v>1400000</v>
      </c>
      <c r="O107" s="177">
        <v>1400000</v>
      </c>
      <c r="P107" s="178">
        <v>242245.67</v>
      </c>
      <c r="Q107" s="177">
        <v>4000000</v>
      </c>
      <c r="R107" s="191">
        <f>Q107-O107</f>
        <v>2600000</v>
      </c>
      <c r="S107" s="68"/>
      <c r="T107" s="68"/>
      <c r="U107" s="68"/>
      <c r="V107" s="68"/>
      <c r="W107" s="68"/>
      <c r="X107" s="68"/>
    </row>
    <row r="108" spans="2:24" ht="18" customHeight="1">
      <c r="B108" s="74"/>
      <c r="C108" s="89"/>
      <c r="D108" s="96" t="s">
        <v>101</v>
      </c>
      <c r="E108" s="83">
        <v>2</v>
      </c>
      <c r="F108" s="83">
        <v>1</v>
      </c>
      <c r="G108" s="96" t="s">
        <v>102</v>
      </c>
      <c r="H108" s="83">
        <v>2</v>
      </c>
      <c r="I108" s="102" t="s">
        <v>207</v>
      </c>
      <c r="J108" s="103"/>
      <c r="K108" s="103"/>
      <c r="L108" s="84"/>
      <c r="M108" s="90" t="s">
        <v>233</v>
      </c>
      <c r="N108" s="91">
        <f aca="true" t="shared" si="2" ref="N108:Q109">N109</f>
        <v>2500000</v>
      </c>
      <c r="O108" s="91">
        <f t="shared" si="2"/>
        <v>2500000</v>
      </c>
      <c r="P108" s="91">
        <f t="shared" si="2"/>
        <v>438480</v>
      </c>
      <c r="Q108" s="91">
        <f t="shared" si="2"/>
        <v>2700000</v>
      </c>
      <c r="R108" s="112">
        <f>Q108-O108</f>
        <v>200000</v>
      </c>
      <c r="S108" s="68"/>
      <c r="T108" s="68"/>
      <c r="U108" s="68"/>
      <c r="V108" s="68"/>
      <c r="W108" s="68"/>
      <c r="X108" s="68"/>
    </row>
    <row r="109" spans="2:24" ht="18" customHeight="1">
      <c r="B109" s="74"/>
      <c r="C109" s="89"/>
      <c r="D109" s="96" t="s">
        <v>101</v>
      </c>
      <c r="E109" s="83">
        <v>2</v>
      </c>
      <c r="F109" s="83">
        <v>1</v>
      </c>
      <c r="G109" s="96" t="s">
        <v>102</v>
      </c>
      <c r="H109" s="83">
        <v>2</v>
      </c>
      <c r="I109" s="102" t="s">
        <v>207</v>
      </c>
      <c r="J109" s="103"/>
      <c r="K109" s="103"/>
      <c r="L109" s="84"/>
      <c r="M109" s="90" t="s">
        <v>14</v>
      </c>
      <c r="N109" s="91">
        <f t="shared" si="2"/>
        <v>2500000</v>
      </c>
      <c r="O109" s="91">
        <f t="shared" si="2"/>
        <v>2500000</v>
      </c>
      <c r="P109" s="91">
        <f t="shared" si="2"/>
        <v>438480</v>
      </c>
      <c r="Q109" s="91">
        <f t="shared" si="2"/>
        <v>2700000</v>
      </c>
      <c r="R109" s="112">
        <f>Q109-O109</f>
        <v>200000</v>
      </c>
      <c r="S109" s="68"/>
      <c r="T109" s="68"/>
      <c r="U109" s="68"/>
      <c r="V109" s="68"/>
      <c r="W109" s="68"/>
      <c r="X109" s="68"/>
    </row>
    <row r="110" spans="2:22" s="116" customFormat="1" ht="18" customHeight="1">
      <c r="B110" s="74"/>
      <c r="C110" s="89"/>
      <c r="D110" s="96" t="s">
        <v>101</v>
      </c>
      <c r="E110" s="83">
        <v>2</v>
      </c>
      <c r="F110" s="83">
        <v>1</v>
      </c>
      <c r="G110" s="96" t="s">
        <v>102</v>
      </c>
      <c r="H110" s="83">
        <v>2</v>
      </c>
      <c r="I110" s="102" t="s">
        <v>196</v>
      </c>
      <c r="J110" s="103"/>
      <c r="K110" s="103"/>
      <c r="L110" s="84"/>
      <c r="M110" s="90" t="s">
        <v>197</v>
      </c>
      <c r="N110" s="91">
        <f>N111</f>
        <v>2500000</v>
      </c>
      <c r="O110" s="91">
        <f>O111</f>
        <v>2500000</v>
      </c>
      <c r="P110" s="91">
        <f>P111</f>
        <v>438480</v>
      </c>
      <c r="Q110" s="91">
        <f>Q111</f>
        <v>2700000</v>
      </c>
      <c r="R110" s="112">
        <f>Q110-O110</f>
        <v>200000</v>
      </c>
      <c r="S110" s="117">
        <f>S116</f>
        <v>0</v>
      </c>
      <c r="T110" s="118">
        <f>T116</f>
        <v>-500000</v>
      </c>
      <c r="U110" s="119"/>
      <c r="V110" s="120"/>
    </row>
    <row r="111" spans="2:22" s="116" customFormat="1" ht="18" customHeight="1">
      <c r="B111" s="74"/>
      <c r="C111" s="89"/>
      <c r="D111" s="96" t="s">
        <v>101</v>
      </c>
      <c r="E111" s="83">
        <v>2</v>
      </c>
      <c r="F111" s="83">
        <v>1</v>
      </c>
      <c r="G111" s="96" t="s">
        <v>102</v>
      </c>
      <c r="H111" s="83">
        <v>2</v>
      </c>
      <c r="I111" s="102">
        <v>6</v>
      </c>
      <c r="J111" s="103">
        <v>1</v>
      </c>
      <c r="K111" s="103"/>
      <c r="L111" s="84"/>
      <c r="M111" s="90" t="s">
        <v>206</v>
      </c>
      <c r="N111" s="91">
        <f aca="true" t="shared" si="3" ref="N111:R112">N112</f>
        <v>2500000</v>
      </c>
      <c r="O111" s="91">
        <f t="shared" si="3"/>
        <v>2500000</v>
      </c>
      <c r="P111" s="91">
        <f t="shared" si="3"/>
        <v>438480</v>
      </c>
      <c r="Q111" s="91">
        <f t="shared" si="3"/>
        <v>2700000</v>
      </c>
      <c r="R111" s="91">
        <f t="shared" si="3"/>
        <v>200000</v>
      </c>
      <c r="S111" s="117"/>
      <c r="T111" s="118"/>
      <c r="U111" s="119"/>
      <c r="V111" s="120"/>
    </row>
    <row r="112" spans="2:22" s="116" customFormat="1" ht="18" customHeight="1">
      <c r="B112" s="74"/>
      <c r="C112" s="89"/>
      <c r="D112" s="96" t="s">
        <v>101</v>
      </c>
      <c r="E112" s="83">
        <v>2</v>
      </c>
      <c r="F112" s="83">
        <v>1</v>
      </c>
      <c r="G112" s="96" t="s">
        <v>102</v>
      </c>
      <c r="H112" s="83">
        <v>2</v>
      </c>
      <c r="I112" s="102">
        <v>6</v>
      </c>
      <c r="J112" s="103">
        <v>1</v>
      </c>
      <c r="K112" s="103">
        <v>4</v>
      </c>
      <c r="L112" s="84"/>
      <c r="M112" s="90" t="s">
        <v>205</v>
      </c>
      <c r="N112" s="91">
        <f t="shared" si="3"/>
        <v>2500000</v>
      </c>
      <c r="O112" s="91">
        <f t="shared" si="3"/>
        <v>2500000</v>
      </c>
      <c r="P112" s="91">
        <f t="shared" si="3"/>
        <v>438480</v>
      </c>
      <c r="Q112" s="91">
        <f t="shared" si="3"/>
        <v>2700000</v>
      </c>
      <c r="R112" s="91">
        <f t="shared" si="3"/>
        <v>200000</v>
      </c>
      <c r="S112" s="117"/>
      <c r="T112" s="118"/>
      <c r="U112" s="119"/>
      <c r="V112" s="120"/>
    </row>
    <row r="113" spans="2:22" s="115" customFormat="1" ht="18" customHeight="1">
      <c r="B113" s="95"/>
      <c r="C113" s="101"/>
      <c r="D113" s="96" t="s">
        <v>101</v>
      </c>
      <c r="E113" s="83">
        <v>2</v>
      </c>
      <c r="F113" s="83">
        <v>1</v>
      </c>
      <c r="G113" s="96" t="s">
        <v>102</v>
      </c>
      <c r="H113" s="83">
        <v>2</v>
      </c>
      <c r="I113" s="102">
        <v>6</v>
      </c>
      <c r="J113" s="103">
        <v>1</v>
      </c>
      <c r="K113" s="103">
        <v>4</v>
      </c>
      <c r="L113" s="84">
        <v>1</v>
      </c>
      <c r="M113" s="181" t="s">
        <v>204</v>
      </c>
      <c r="N113" s="177">
        <v>2500000</v>
      </c>
      <c r="O113" s="177">
        <v>2500000</v>
      </c>
      <c r="P113" s="178">
        <v>438480</v>
      </c>
      <c r="Q113" s="177">
        <v>2700000</v>
      </c>
      <c r="R113" s="177">
        <f>Q113-O113</f>
        <v>200000</v>
      </c>
      <c r="S113" s="138"/>
      <c r="T113" s="139"/>
      <c r="U113" s="140"/>
      <c r="V113" s="141"/>
    </row>
    <row r="114" spans="2:22" s="116" customFormat="1" ht="18" customHeight="1">
      <c r="B114" s="74"/>
      <c r="C114" s="89"/>
      <c r="D114" s="96" t="s">
        <v>101</v>
      </c>
      <c r="E114" s="83">
        <v>2</v>
      </c>
      <c r="F114" s="83">
        <v>1</v>
      </c>
      <c r="G114" s="96" t="s">
        <v>104</v>
      </c>
      <c r="H114" s="83">
        <v>2</v>
      </c>
      <c r="I114" s="102"/>
      <c r="J114" s="103"/>
      <c r="K114" s="103"/>
      <c r="L114" s="84"/>
      <c r="M114" s="90" t="s">
        <v>213</v>
      </c>
      <c r="N114" s="91">
        <f aca="true" t="shared" si="4" ref="N114:T117">N115</f>
        <v>4000000</v>
      </c>
      <c r="O114" s="91">
        <f t="shared" si="4"/>
        <v>4000000</v>
      </c>
      <c r="P114" s="91">
        <f t="shared" si="4"/>
        <v>0</v>
      </c>
      <c r="Q114" s="91">
        <f t="shared" si="4"/>
        <v>4500000</v>
      </c>
      <c r="R114" s="92">
        <f t="shared" si="4"/>
        <v>500000</v>
      </c>
      <c r="S114" s="117">
        <f t="shared" si="4"/>
        <v>0</v>
      </c>
      <c r="T114" s="118">
        <f t="shared" si="4"/>
        <v>-500000</v>
      </c>
      <c r="U114" s="119"/>
      <c r="V114" s="120"/>
    </row>
    <row r="115" spans="2:22" s="116" customFormat="1" ht="18" customHeight="1">
      <c r="B115" s="79"/>
      <c r="C115" s="89"/>
      <c r="D115" s="96" t="s">
        <v>101</v>
      </c>
      <c r="E115" s="83">
        <v>2</v>
      </c>
      <c r="F115" s="83">
        <v>1</v>
      </c>
      <c r="G115" s="96" t="s">
        <v>104</v>
      </c>
      <c r="H115" s="83">
        <v>2</v>
      </c>
      <c r="I115" s="102">
        <v>6</v>
      </c>
      <c r="J115" s="103"/>
      <c r="K115" s="103"/>
      <c r="L115" s="84"/>
      <c r="M115" s="90" t="s">
        <v>14</v>
      </c>
      <c r="N115" s="91">
        <f t="shared" si="4"/>
        <v>4000000</v>
      </c>
      <c r="O115" s="91">
        <f t="shared" si="4"/>
        <v>4000000</v>
      </c>
      <c r="P115" s="91">
        <f t="shared" si="4"/>
        <v>0</v>
      </c>
      <c r="Q115" s="91">
        <f t="shared" si="4"/>
        <v>4500000</v>
      </c>
      <c r="R115" s="92">
        <f t="shared" si="4"/>
        <v>500000</v>
      </c>
      <c r="S115" s="117">
        <f t="shared" si="4"/>
        <v>0</v>
      </c>
      <c r="T115" s="118">
        <f t="shared" si="4"/>
        <v>-500000</v>
      </c>
      <c r="U115" s="119"/>
      <c r="V115" s="120"/>
    </row>
    <row r="116" spans="2:21" s="116" customFormat="1" ht="18" customHeight="1">
      <c r="B116" s="74"/>
      <c r="C116" s="89"/>
      <c r="D116" s="96" t="s">
        <v>101</v>
      </c>
      <c r="E116" s="83">
        <v>2</v>
      </c>
      <c r="F116" s="83">
        <v>1</v>
      </c>
      <c r="G116" s="96" t="s">
        <v>104</v>
      </c>
      <c r="H116" s="83">
        <v>2</v>
      </c>
      <c r="I116" s="102" t="s">
        <v>196</v>
      </c>
      <c r="J116" s="103">
        <v>5</v>
      </c>
      <c r="K116" s="103"/>
      <c r="L116" s="84"/>
      <c r="M116" s="90" t="s">
        <v>198</v>
      </c>
      <c r="N116" s="91">
        <f t="shared" si="4"/>
        <v>4000000</v>
      </c>
      <c r="O116" s="91">
        <f t="shared" si="4"/>
        <v>4000000</v>
      </c>
      <c r="P116" s="91">
        <f t="shared" si="4"/>
        <v>0</v>
      </c>
      <c r="Q116" s="91">
        <f t="shared" si="4"/>
        <v>4500000</v>
      </c>
      <c r="R116" s="92">
        <f t="shared" si="4"/>
        <v>500000</v>
      </c>
      <c r="S116" s="117">
        <f t="shared" si="4"/>
        <v>0</v>
      </c>
      <c r="T116" s="118">
        <f t="shared" si="4"/>
        <v>-500000</v>
      </c>
      <c r="U116" s="121"/>
    </row>
    <row r="117" spans="1:21" s="116" customFormat="1" ht="18" customHeight="1">
      <c r="A117" s="115"/>
      <c r="B117" s="74"/>
      <c r="C117" s="89"/>
      <c r="D117" s="96" t="s">
        <v>101</v>
      </c>
      <c r="E117" s="83">
        <v>2</v>
      </c>
      <c r="F117" s="83">
        <v>1</v>
      </c>
      <c r="G117" s="96" t="s">
        <v>104</v>
      </c>
      <c r="H117" s="83">
        <v>2</v>
      </c>
      <c r="I117" s="102" t="s">
        <v>196</v>
      </c>
      <c r="J117" s="103">
        <v>5</v>
      </c>
      <c r="K117" s="103">
        <v>7</v>
      </c>
      <c r="L117" s="84"/>
      <c r="M117" s="90" t="s">
        <v>199</v>
      </c>
      <c r="N117" s="91">
        <f t="shared" si="4"/>
        <v>4000000</v>
      </c>
      <c r="O117" s="91">
        <f t="shared" si="4"/>
        <v>4000000</v>
      </c>
      <c r="P117" s="91">
        <f t="shared" si="4"/>
        <v>0</v>
      </c>
      <c r="Q117" s="91">
        <f t="shared" si="4"/>
        <v>4500000</v>
      </c>
      <c r="R117" s="92">
        <f t="shared" si="4"/>
        <v>500000</v>
      </c>
      <c r="S117" s="117">
        <f t="shared" si="4"/>
        <v>0</v>
      </c>
      <c r="T117" s="118">
        <f t="shared" si="4"/>
        <v>-500000</v>
      </c>
      <c r="U117" s="122"/>
    </row>
    <row r="118" spans="1:21" s="115" customFormat="1" ht="18" customHeight="1" thickBot="1">
      <c r="A118" s="85"/>
      <c r="B118" s="192"/>
      <c r="C118" s="193"/>
      <c r="D118" s="174" t="s">
        <v>101</v>
      </c>
      <c r="E118" s="173">
        <v>2</v>
      </c>
      <c r="F118" s="173">
        <v>1</v>
      </c>
      <c r="G118" s="174" t="s">
        <v>104</v>
      </c>
      <c r="H118" s="173">
        <v>2</v>
      </c>
      <c r="I118" s="194" t="s">
        <v>196</v>
      </c>
      <c r="J118" s="195">
        <v>5</v>
      </c>
      <c r="K118" s="195">
        <v>7</v>
      </c>
      <c r="L118" s="194" t="s">
        <v>102</v>
      </c>
      <c r="M118" s="196" t="s">
        <v>212</v>
      </c>
      <c r="N118" s="197">
        <v>4000000</v>
      </c>
      <c r="O118" s="197">
        <v>4000000</v>
      </c>
      <c r="P118" s="198"/>
      <c r="Q118" s="197">
        <v>4500000</v>
      </c>
      <c r="R118" s="199">
        <f>Q118-O118</f>
        <v>500000</v>
      </c>
      <c r="S118" s="142">
        <v>0</v>
      </c>
      <c r="T118" s="143">
        <f>S118-R118</f>
        <v>-500000</v>
      </c>
      <c r="U118" s="144"/>
    </row>
    <row r="119" spans="2:18" ht="17.25" customHeight="1"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7"/>
      <c r="O119" s="147"/>
      <c r="P119" s="158"/>
      <c r="Q119" s="147"/>
      <c r="R119" s="147"/>
    </row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sheetProtection/>
  <mergeCells count="11">
    <mergeCell ref="M6:M7"/>
    <mergeCell ref="N6:N7"/>
    <mergeCell ref="O6:O7"/>
    <mergeCell ref="Q6:Q7"/>
    <mergeCell ref="R6:R7"/>
    <mergeCell ref="B2:R2"/>
    <mergeCell ref="B3:R3"/>
    <mergeCell ref="B4:R4"/>
    <mergeCell ref="B6:C6"/>
    <mergeCell ref="D6:G6"/>
    <mergeCell ref="I6:L6"/>
  </mergeCells>
  <printOptions/>
  <pageMargins left="0.5118110236220472" right="0.2755905511811024" top="0.5511811023622047" bottom="0.7480314960629921" header="0.5118110236220472" footer="0.5511811023622047"/>
  <pageSetup firstPageNumber="6" useFirstPageNumber="1"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O25"/>
  <sheetViews>
    <sheetView tabSelected="1" zoomScaleSheetLayoutView="100" workbookViewId="0" topLeftCell="A4">
      <selection activeCell="H22" sqref="H22"/>
    </sheetView>
  </sheetViews>
  <sheetFormatPr defaultColWidth="9.00390625" defaultRowHeight="12.75"/>
  <cols>
    <col min="1" max="1" width="7.25390625" style="69" customWidth="1"/>
    <col min="2" max="7" width="2.75390625" style="69" customWidth="1"/>
    <col min="8" max="8" width="49.75390625" style="69" customWidth="1"/>
    <col min="9" max="9" width="11.25390625" style="69" customWidth="1"/>
    <col min="10" max="10" width="12.125" style="69" customWidth="1"/>
    <col min="11" max="11" width="12.00390625" style="69" hidden="1" customWidth="1"/>
    <col min="12" max="12" width="11.875" style="69" customWidth="1"/>
    <col min="13" max="13" width="12.75390625" style="69" customWidth="1"/>
    <col min="14" max="14" width="1.875" style="69" customWidth="1"/>
    <col min="15" max="15" width="2.875" style="69" customWidth="1"/>
    <col min="16" max="16384" width="9.125" style="69" customWidth="1"/>
  </cols>
  <sheetData>
    <row r="1" spans="4:13" ht="15.75" customHeight="1">
      <c r="D1" s="210" t="s">
        <v>141</v>
      </c>
      <c r="E1" s="211"/>
      <c r="F1" s="211"/>
      <c r="G1" s="211"/>
      <c r="H1" s="211"/>
      <c r="I1" s="211"/>
      <c r="J1" s="211"/>
      <c r="K1" s="211"/>
      <c r="L1" s="211"/>
      <c r="M1" s="212"/>
    </row>
    <row r="2" spans="4:13" ht="15.75" customHeight="1">
      <c r="D2" s="213" t="s">
        <v>99</v>
      </c>
      <c r="E2" s="214"/>
      <c r="F2" s="214"/>
      <c r="G2" s="214"/>
      <c r="H2" s="214"/>
      <c r="I2" s="214"/>
      <c r="J2" s="214"/>
      <c r="K2" s="214"/>
      <c r="L2" s="214"/>
      <c r="M2" s="215"/>
    </row>
    <row r="3" spans="4:13" ht="15.75" customHeight="1" thickBot="1">
      <c r="D3" s="216" t="s">
        <v>192</v>
      </c>
      <c r="E3" s="217"/>
      <c r="F3" s="217"/>
      <c r="G3" s="217"/>
      <c r="H3" s="217"/>
      <c r="I3" s="217"/>
      <c r="J3" s="217"/>
      <c r="K3" s="217"/>
      <c r="L3" s="217"/>
      <c r="M3" s="218"/>
    </row>
    <row r="4" spans="2:15" ht="4.5" customHeight="1" thickBot="1">
      <c r="B4" s="67"/>
      <c r="C4" s="67"/>
      <c r="D4" s="67"/>
      <c r="E4" s="67"/>
      <c r="F4" s="67"/>
      <c r="G4" s="67"/>
      <c r="H4" s="67"/>
      <c r="I4" s="68"/>
      <c r="J4" s="68"/>
      <c r="K4" s="68"/>
      <c r="L4" s="68"/>
      <c r="M4" s="68"/>
      <c r="N4" s="68"/>
      <c r="O4" s="68"/>
    </row>
    <row r="5" spans="2:14" ht="18.75" customHeight="1">
      <c r="B5" s="68"/>
      <c r="C5" s="152"/>
      <c r="D5" s="226" t="s">
        <v>5</v>
      </c>
      <c r="E5" s="222"/>
      <c r="F5" s="222"/>
      <c r="G5" s="223"/>
      <c r="H5" s="70" t="s">
        <v>74</v>
      </c>
      <c r="I5" s="208" t="s">
        <v>229</v>
      </c>
      <c r="J5" s="227" t="s">
        <v>234</v>
      </c>
      <c r="K5" s="227" t="s">
        <v>210</v>
      </c>
      <c r="L5" s="208" t="s">
        <v>235</v>
      </c>
      <c r="M5" s="208" t="s">
        <v>201</v>
      </c>
      <c r="N5" s="68"/>
    </row>
    <row r="6" spans="2:14" ht="18.75" customHeight="1" thickBot="1">
      <c r="B6" s="68"/>
      <c r="C6" s="153"/>
      <c r="D6" s="154" t="s">
        <v>7</v>
      </c>
      <c r="E6" s="71" t="s">
        <v>8</v>
      </c>
      <c r="F6" s="71" t="s">
        <v>9</v>
      </c>
      <c r="G6" s="71" t="s">
        <v>10</v>
      </c>
      <c r="H6" s="73"/>
      <c r="I6" s="209"/>
      <c r="J6" s="228"/>
      <c r="K6" s="228"/>
      <c r="L6" s="209"/>
      <c r="M6" s="209"/>
      <c r="N6" s="68"/>
    </row>
    <row r="7" spans="2:14" s="78" customFormat="1" ht="17.25" customHeight="1">
      <c r="B7" s="68"/>
      <c r="C7" s="67"/>
      <c r="D7" s="74"/>
      <c r="E7" s="75"/>
      <c r="F7" s="75"/>
      <c r="G7" s="105"/>
      <c r="H7" s="76" t="s">
        <v>0</v>
      </c>
      <c r="I7" s="151">
        <f>I8+I20</f>
        <v>98000000</v>
      </c>
      <c r="J7" s="151">
        <f>J8+J20</f>
        <v>158000000</v>
      </c>
      <c r="K7" s="151">
        <f>K8+K20</f>
        <v>43352149.5</v>
      </c>
      <c r="L7" s="151">
        <f>L8+L20</f>
        <v>263000000</v>
      </c>
      <c r="M7" s="151">
        <f>M8+M20</f>
        <v>105000000</v>
      </c>
      <c r="N7" s="77"/>
    </row>
    <row r="8" spans="2:14" s="78" customFormat="1" ht="17.25" customHeight="1">
      <c r="B8" s="68"/>
      <c r="C8" s="67"/>
      <c r="D8" s="167" t="s">
        <v>102</v>
      </c>
      <c r="E8" s="83"/>
      <c r="F8" s="83"/>
      <c r="G8" s="102"/>
      <c r="H8" s="81" t="s">
        <v>75</v>
      </c>
      <c r="I8" s="150">
        <f>I9+I12+I17</f>
        <v>89400000</v>
      </c>
      <c r="J8" s="150">
        <f>J9+J12+J17</f>
        <v>149400000</v>
      </c>
      <c r="K8" s="150">
        <f>K9+K12+K17</f>
        <v>42023612.5</v>
      </c>
      <c r="L8" s="150">
        <f>L9+L12+L17</f>
        <v>251750000</v>
      </c>
      <c r="M8" s="149">
        <f>M9+M12+M17</f>
        <v>102350000</v>
      </c>
      <c r="N8" s="77"/>
    </row>
    <row r="9" spans="2:14" ht="17.25" customHeight="1">
      <c r="B9" s="68"/>
      <c r="C9" s="67"/>
      <c r="D9" s="167" t="s">
        <v>102</v>
      </c>
      <c r="E9" s="83">
        <v>5</v>
      </c>
      <c r="F9" s="83"/>
      <c r="G9" s="102"/>
      <c r="H9" s="82" t="s">
        <v>76</v>
      </c>
      <c r="I9" s="150">
        <f aca="true" t="shared" si="0" ref="I9:L10">I10</f>
        <v>73545000</v>
      </c>
      <c r="J9" s="150">
        <f t="shared" si="0"/>
        <v>133545000</v>
      </c>
      <c r="K9" s="150">
        <f t="shared" si="0"/>
        <v>33712500</v>
      </c>
      <c r="L9" s="150">
        <f t="shared" si="0"/>
        <v>225000000</v>
      </c>
      <c r="M9" s="149">
        <f>M10</f>
        <v>91455000</v>
      </c>
      <c r="N9" s="68"/>
    </row>
    <row r="10" spans="2:14" ht="17.25" customHeight="1">
      <c r="B10" s="68"/>
      <c r="C10" s="67"/>
      <c r="D10" s="167" t="s">
        <v>102</v>
      </c>
      <c r="E10" s="83">
        <v>5</v>
      </c>
      <c r="F10" s="83">
        <v>7</v>
      </c>
      <c r="G10" s="102"/>
      <c r="H10" s="82" t="s">
        <v>77</v>
      </c>
      <c r="I10" s="150">
        <f t="shared" si="0"/>
        <v>73545000</v>
      </c>
      <c r="J10" s="150">
        <f t="shared" si="0"/>
        <v>133545000</v>
      </c>
      <c r="K10" s="150">
        <f t="shared" si="0"/>
        <v>33712500</v>
      </c>
      <c r="L10" s="150">
        <f t="shared" si="0"/>
        <v>225000000</v>
      </c>
      <c r="M10" s="149">
        <f>M11</f>
        <v>91455000</v>
      </c>
      <c r="N10" s="68"/>
    </row>
    <row r="11" spans="2:14" s="85" customFormat="1" ht="17.25" customHeight="1">
      <c r="B11" s="68"/>
      <c r="C11" s="67"/>
      <c r="D11" s="167" t="s">
        <v>102</v>
      </c>
      <c r="E11" s="83">
        <v>5</v>
      </c>
      <c r="F11" s="83">
        <v>7</v>
      </c>
      <c r="G11" s="102">
        <v>90</v>
      </c>
      <c r="H11" s="168" t="s">
        <v>77</v>
      </c>
      <c r="I11" s="169">
        <v>73545000</v>
      </c>
      <c r="J11" s="169">
        <v>133545000</v>
      </c>
      <c r="K11" s="169">
        <v>33712500</v>
      </c>
      <c r="L11" s="169">
        <v>225000000</v>
      </c>
      <c r="M11" s="170">
        <f>L11-J11</f>
        <v>91455000</v>
      </c>
      <c r="N11" s="68"/>
    </row>
    <row r="12" spans="2:14" ht="17.25" customHeight="1">
      <c r="B12" s="68"/>
      <c r="C12" s="67"/>
      <c r="D12" s="167" t="s">
        <v>102</v>
      </c>
      <c r="E12" s="83">
        <v>7</v>
      </c>
      <c r="F12" s="83"/>
      <c r="G12" s="96"/>
      <c r="H12" s="81" t="s">
        <v>78</v>
      </c>
      <c r="I12" s="150">
        <f>I13+I15</f>
        <v>15795000</v>
      </c>
      <c r="J12" s="150">
        <f>J13+J15</f>
        <v>15795000</v>
      </c>
      <c r="K12" s="150">
        <f>K13+K15</f>
        <v>8287061.5</v>
      </c>
      <c r="L12" s="150">
        <f>L13+L15</f>
        <v>26690000</v>
      </c>
      <c r="M12" s="149">
        <f>M13+M15</f>
        <v>10895000</v>
      </c>
      <c r="N12" s="68"/>
    </row>
    <row r="13" spans="2:14" ht="17.25" customHeight="1">
      <c r="B13" s="68"/>
      <c r="C13" s="67"/>
      <c r="D13" s="167" t="s">
        <v>102</v>
      </c>
      <c r="E13" s="83">
        <v>7</v>
      </c>
      <c r="F13" s="83">
        <v>2</v>
      </c>
      <c r="G13" s="96"/>
      <c r="H13" s="81" t="s">
        <v>79</v>
      </c>
      <c r="I13" s="150">
        <f>I14</f>
        <v>6000</v>
      </c>
      <c r="J13" s="150">
        <f>J14</f>
        <v>6000</v>
      </c>
      <c r="K13" s="150">
        <f>K14</f>
        <v>147.5</v>
      </c>
      <c r="L13" s="150">
        <f>L14</f>
        <v>4000</v>
      </c>
      <c r="M13" s="149">
        <f>M14</f>
        <v>-2000</v>
      </c>
      <c r="N13" s="68"/>
    </row>
    <row r="14" spans="2:14" s="85" customFormat="1" ht="17.25" customHeight="1">
      <c r="B14" s="68"/>
      <c r="C14" s="67"/>
      <c r="D14" s="167" t="s">
        <v>102</v>
      </c>
      <c r="E14" s="83">
        <v>7</v>
      </c>
      <c r="F14" s="83">
        <v>2</v>
      </c>
      <c r="G14" s="96" t="s">
        <v>103</v>
      </c>
      <c r="H14" s="168" t="s">
        <v>80</v>
      </c>
      <c r="I14" s="169">
        <v>6000</v>
      </c>
      <c r="J14" s="169">
        <f>I14</f>
        <v>6000</v>
      </c>
      <c r="K14" s="169">
        <v>147.5</v>
      </c>
      <c r="L14" s="169">
        <v>4000</v>
      </c>
      <c r="M14" s="170">
        <f>L14-I14</f>
        <v>-2000</v>
      </c>
      <c r="N14" s="68"/>
    </row>
    <row r="15" spans="2:14" ht="17.25" customHeight="1">
      <c r="B15" s="68"/>
      <c r="C15" s="67"/>
      <c r="D15" s="167" t="s">
        <v>102</v>
      </c>
      <c r="E15" s="83">
        <v>7</v>
      </c>
      <c r="F15" s="83">
        <v>9</v>
      </c>
      <c r="G15" s="102"/>
      <c r="H15" s="81" t="s">
        <v>81</v>
      </c>
      <c r="I15" s="150">
        <f>I16</f>
        <v>15789000</v>
      </c>
      <c r="J15" s="150">
        <f>J16</f>
        <v>15789000</v>
      </c>
      <c r="K15" s="150">
        <f>K16</f>
        <v>8286914</v>
      </c>
      <c r="L15" s="150">
        <f>L16</f>
        <v>26686000</v>
      </c>
      <c r="M15" s="149">
        <f>M16</f>
        <v>10897000</v>
      </c>
      <c r="N15" s="68"/>
    </row>
    <row r="16" spans="2:14" s="85" customFormat="1" ht="17.25" customHeight="1">
      <c r="B16" s="68"/>
      <c r="C16" s="67"/>
      <c r="D16" s="167" t="s">
        <v>102</v>
      </c>
      <c r="E16" s="83">
        <v>7</v>
      </c>
      <c r="F16" s="83">
        <v>9</v>
      </c>
      <c r="G16" s="96" t="s">
        <v>102</v>
      </c>
      <c r="H16" s="168" t="s">
        <v>81</v>
      </c>
      <c r="I16" s="169">
        <v>15789000</v>
      </c>
      <c r="J16" s="169">
        <v>15789000</v>
      </c>
      <c r="K16" s="169">
        <v>8286914</v>
      </c>
      <c r="L16" s="169">
        <v>26686000</v>
      </c>
      <c r="M16" s="170">
        <f>L16-I16</f>
        <v>10897000</v>
      </c>
      <c r="N16" s="68"/>
    </row>
    <row r="17" spans="2:14" ht="17.25" customHeight="1">
      <c r="B17" s="68"/>
      <c r="C17" s="67"/>
      <c r="D17" s="167" t="s">
        <v>102</v>
      </c>
      <c r="E17" s="83">
        <v>8</v>
      </c>
      <c r="F17" s="83"/>
      <c r="G17" s="96"/>
      <c r="H17" s="81" t="s">
        <v>123</v>
      </c>
      <c r="I17" s="150">
        <f>I18+0</f>
        <v>60000</v>
      </c>
      <c r="J17" s="150">
        <f>J18+0</f>
        <v>60000</v>
      </c>
      <c r="K17" s="150">
        <f>K18+0</f>
        <v>24051</v>
      </c>
      <c r="L17" s="150">
        <f>L18+0</f>
        <v>60000</v>
      </c>
      <c r="M17" s="149">
        <f>M18+0</f>
        <v>0</v>
      </c>
      <c r="N17" s="68"/>
    </row>
    <row r="18" spans="2:14" ht="17.25" customHeight="1">
      <c r="B18" s="68"/>
      <c r="C18" s="67"/>
      <c r="D18" s="167" t="s">
        <v>102</v>
      </c>
      <c r="E18" s="83">
        <v>8</v>
      </c>
      <c r="F18" s="83">
        <v>1</v>
      </c>
      <c r="G18" s="102"/>
      <c r="H18" s="81" t="s">
        <v>82</v>
      </c>
      <c r="I18" s="150">
        <f>I19</f>
        <v>60000</v>
      </c>
      <c r="J18" s="150">
        <f>J19</f>
        <v>60000</v>
      </c>
      <c r="K18" s="150">
        <f>K19</f>
        <v>24051</v>
      </c>
      <c r="L18" s="150">
        <f>L19</f>
        <v>60000</v>
      </c>
      <c r="M18" s="149">
        <f>M19</f>
        <v>0</v>
      </c>
      <c r="N18" s="68"/>
    </row>
    <row r="19" spans="2:14" s="85" customFormat="1" ht="17.25" customHeight="1">
      <c r="B19" s="68"/>
      <c r="C19" s="67"/>
      <c r="D19" s="167" t="s">
        <v>102</v>
      </c>
      <c r="E19" s="83">
        <v>8</v>
      </c>
      <c r="F19" s="83">
        <v>1</v>
      </c>
      <c r="G19" s="102">
        <v>50</v>
      </c>
      <c r="H19" s="168" t="s">
        <v>83</v>
      </c>
      <c r="I19" s="169">
        <v>60000</v>
      </c>
      <c r="J19" s="169">
        <v>60000</v>
      </c>
      <c r="K19" s="169">
        <v>24051</v>
      </c>
      <c r="L19" s="169">
        <v>60000</v>
      </c>
      <c r="M19" s="170">
        <f>L19-I19</f>
        <v>0</v>
      </c>
      <c r="N19" s="68"/>
    </row>
    <row r="20" spans="2:14" ht="17.25" customHeight="1">
      <c r="B20" s="68"/>
      <c r="C20" s="67"/>
      <c r="D20" s="167" t="s">
        <v>104</v>
      </c>
      <c r="E20" s="83"/>
      <c r="F20" s="83"/>
      <c r="G20" s="102"/>
      <c r="H20" s="81" t="s">
        <v>84</v>
      </c>
      <c r="I20" s="150">
        <f>I21</f>
        <v>8600000</v>
      </c>
      <c r="J20" s="150">
        <f>J21</f>
        <v>8600000</v>
      </c>
      <c r="K20" s="150">
        <f>K21</f>
        <v>1328537</v>
      </c>
      <c r="L20" s="150">
        <f>L21</f>
        <v>11250000</v>
      </c>
      <c r="M20" s="150">
        <f>M21</f>
        <v>2650000</v>
      </c>
      <c r="N20" s="68"/>
    </row>
    <row r="21" spans="2:14" ht="17.25" customHeight="1">
      <c r="B21" s="68"/>
      <c r="C21" s="67"/>
      <c r="D21" s="167" t="s">
        <v>104</v>
      </c>
      <c r="E21" s="83">
        <v>3</v>
      </c>
      <c r="F21" s="83"/>
      <c r="G21" s="96"/>
      <c r="H21" s="81" t="s">
        <v>85</v>
      </c>
      <c r="I21" s="150">
        <f>I22+I24</f>
        <v>8600000</v>
      </c>
      <c r="J21" s="150">
        <f>J22+J24</f>
        <v>8600000</v>
      </c>
      <c r="K21" s="150">
        <f>K22+K24</f>
        <v>1328537</v>
      </c>
      <c r="L21" s="150">
        <f>L22+L24</f>
        <v>11250000</v>
      </c>
      <c r="M21" s="149">
        <f>M22+M24</f>
        <v>2650000</v>
      </c>
      <c r="N21" s="68"/>
    </row>
    <row r="22" spans="2:14" ht="17.25" customHeight="1">
      <c r="B22" s="68"/>
      <c r="C22" s="67"/>
      <c r="D22" s="167" t="s">
        <v>104</v>
      </c>
      <c r="E22" s="83">
        <v>3</v>
      </c>
      <c r="F22" s="83">
        <v>1</v>
      </c>
      <c r="G22" s="96"/>
      <c r="H22" s="87" t="s">
        <v>86</v>
      </c>
      <c r="I22" s="150">
        <f>I23</f>
        <v>600000</v>
      </c>
      <c r="J22" s="150">
        <f>J23</f>
        <v>600000</v>
      </c>
      <c r="K22" s="150">
        <f>K23</f>
        <v>215625</v>
      </c>
      <c r="L22" s="150">
        <f>L23</f>
        <v>750000</v>
      </c>
      <c r="M22" s="149">
        <f>M23</f>
        <v>150000</v>
      </c>
      <c r="N22" s="68"/>
    </row>
    <row r="23" spans="2:14" s="85" customFormat="1" ht="17.25" customHeight="1">
      <c r="B23" s="68"/>
      <c r="C23" s="67"/>
      <c r="D23" s="171" t="s">
        <v>104</v>
      </c>
      <c r="E23" s="83">
        <v>3</v>
      </c>
      <c r="F23" s="83">
        <v>1</v>
      </c>
      <c r="G23" s="96" t="s">
        <v>103</v>
      </c>
      <c r="H23" s="172" t="s">
        <v>87</v>
      </c>
      <c r="I23" s="169">
        <v>600000</v>
      </c>
      <c r="J23" s="169">
        <f>I23</f>
        <v>600000</v>
      </c>
      <c r="K23" s="169">
        <v>215625</v>
      </c>
      <c r="L23" s="169">
        <v>750000</v>
      </c>
      <c r="M23" s="170">
        <f>L23-I23</f>
        <v>150000</v>
      </c>
      <c r="N23" s="68"/>
    </row>
    <row r="24" spans="2:14" s="85" customFormat="1" ht="17.25" customHeight="1">
      <c r="B24" s="68"/>
      <c r="C24" s="67"/>
      <c r="D24" s="205" t="s">
        <v>104</v>
      </c>
      <c r="E24" s="202">
        <v>3</v>
      </c>
      <c r="F24" s="202">
        <v>2</v>
      </c>
      <c r="G24" s="201"/>
      <c r="H24" s="148" t="s">
        <v>88</v>
      </c>
      <c r="I24" s="150">
        <f>I25</f>
        <v>8000000</v>
      </c>
      <c r="J24" s="150">
        <f>J25</f>
        <v>8000000</v>
      </c>
      <c r="K24" s="150">
        <f>K25</f>
        <v>1112912</v>
      </c>
      <c r="L24" s="150">
        <f>L25</f>
        <v>10500000</v>
      </c>
      <c r="M24" s="149">
        <f>M25</f>
        <v>2500000</v>
      </c>
      <c r="N24" s="68"/>
    </row>
    <row r="25" spans="2:14" s="85" customFormat="1" ht="17.25" customHeight="1">
      <c r="B25" s="68"/>
      <c r="C25" s="67"/>
      <c r="D25" s="171" t="s">
        <v>104</v>
      </c>
      <c r="E25" s="83">
        <v>3</v>
      </c>
      <c r="F25" s="83">
        <v>2</v>
      </c>
      <c r="G25" s="96" t="s">
        <v>103</v>
      </c>
      <c r="H25" s="172" t="s">
        <v>89</v>
      </c>
      <c r="I25" s="169">
        <v>8000000</v>
      </c>
      <c r="J25" s="169">
        <f>I25</f>
        <v>8000000</v>
      </c>
      <c r="K25" s="169">
        <v>1112912</v>
      </c>
      <c r="L25" s="169">
        <v>10500000</v>
      </c>
      <c r="M25" s="170">
        <f>L25-I25</f>
        <v>2500000</v>
      </c>
      <c r="N25" s="68"/>
    </row>
  </sheetData>
  <sheetProtection/>
  <mergeCells count="9">
    <mergeCell ref="D1:M1"/>
    <mergeCell ref="D2:M2"/>
    <mergeCell ref="D3:M3"/>
    <mergeCell ref="D5:G5"/>
    <mergeCell ref="I5:I6"/>
    <mergeCell ref="J5:J6"/>
    <mergeCell ref="K5:K6"/>
    <mergeCell ref="L5:L6"/>
    <mergeCell ref="M5:M6"/>
  </mergeCells>
  <printOptions/>
  <pageMargins left="0.5118110236220472" right="0.3937007874015748" top="0.15748031496062992" bottom="0.15748031496062992" header="0.15748031496062992" footer="0.15748031496062992"/>
  <pageSetup firstPageNumber="11" useFirstPageNumber="1" horizontalDpi="600" verticalDpi="600" orientation="landscape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N39"/>
  <sheetViews>
    <sheetView showGridLines="0" zoomScalePageLayoutView="0" workbookViewId="0" topLeftCell="A19">
      <selection activeCell="K34" sqref="K34"/>
    </sheetView>
  </sheetViews>
  <sheetFormatPr defaultColWidth="9.00390625" defaultRowHeight="12.75"/>
  <cols>
    <col min="1" max="1" width="3.875" style="8" customWidth="1"/>
    <col min="2" max="8" width="4.75390625" style="8" customWidth="1"/>
    <col min="9" max="9" width="60.375" style="8" customWidth="1"/>
    <col min="10" max="10" width="12.375" style="8" hidden="1" customWidth="1"/>
    <col min="11" max="11" width="13.25390625" style="8" customWidth="1"/>
    <col min="12" max="12" width="13.25390625" style="42" customWidth="1"/>
    <col min="13" max="13" width="14.375" style="42" customWidth="1"/>
    <col min="14" max="14" width="3.375" style="9" customWidth="1"/>
    <col min="15" max="16384" width="9.125" style="8" customWidth="1"/>
  </cols>
  <sheetData>
    <row r="1" spans="2:14" s="6" customFormat="1" ht="12.75">
      <c r="B1" s="238" t="s">
        <v>191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40"/>
      <c r="N1" s="4"/>
    </row>
    <row r="2" spans="2:14" s="6" customFormat="1" ht="12.75">
      <c r="B2" s="235" t="s">
        <v>114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4"/>
    </row>
    <row r="3" spans="2:14" s="6" customFormat="1" ht="13.5" thickBot="1">
      <c r="B3" s="241" t="s">
        <v>1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4"/>
    </row>
    <row r="4" spans="4:13" ht="6" customHeight="1" thickBot="1"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2:13" s="9" customFormat="1" ht="10.5" customHeight="1">
      <c r="B5" s="244" t="s">
        <v>143</v>
      </c>
      <c r="C5" s="245"/>
      <c r="D5" s="250" t="s">
        <v>3</v>
      </c>
      <c r="E5" s="251"/>
      <c r="F5" s="245"/>
      <c r="G5" s="250" t="s">
        <v>144</v>
      </c>
      <c r="H5" s="245"/>
      <c r="I5" s="256" t="s">
        <v>145</v>
      </c>
      <c r="J5" s="256" t="s">
        <v>146</v>
      </c>
      <c r="K5" s="256" t="s">
        <v>97</v>
      </c>
      <c r="L5" s="229" t="s">
        <v>147</v>
      </c>
      <c r="M5" s="232" t="s">
        <v>90</v>
      </c>
    </row>
    <row r="6" spans="2:13" s="9" customFormat="1" ht="10.5" customHeight="1">
      <c r="B6" s="246"/>
      <c r="C6" s="247"/>
      <c r="D6" s="252"/>
      <c r="E6" s="253"/>
      <c r="F6" s="247"/>
      <c r="G6" s="252"/>
      <c r="H6" s="247"/>
      <c r="I6" s="257"/>
      <c r="J6" s="257"/>
      <c r="K6" s="257"/>
      <c r="L6" s="230"/>
      <c r="M6" s="233"/>
    </row>
    <row r="7" spans="2:13" s="9" customFormat="1" ht="10.5" customHeight="1">
      <c r="B7" s="246"/>
      <c r="C7" s="247"/>
      <c r="D7" s="252"/>
      <c r="E7" s="253"/>
      <c r="F7" s="247"/>
      <c r="G7" s="254"/>
      <c r="H7" s="249"/>
      <c r="I7" s="257"/>
      <c r="J7" s="257"/>
      <c r="K7" s="257"/>
      <c r="L7" s="230"/>
      <c r="M7" s="233"/>
    </row>
    <row r="8" spans="2:13" s="9" customFormat="1" ht="15.75" customHeight="1">
      <c r="B8" s="248"/>
      <c r="C8" s="249"/>
      <c r="D8" s="254"/>
      <c r="E8" s="255"/>
      <c r="F8" s="249"/>
      <c r="G8" s="11">
        <v>2022</v>
      </c>
      <c r="H8" s="11">
        <v>2023</v>
      </c>
      <c r="I8" s="258"/>
      <c r="J8" s="258"/>
      <c r="K8" s="258"/>
      <c r="L8" s="231"/>
      <c r="M8" s="234"/>
    </row>
    <row r="9" spans="2:13" ht="16.5" customHeight="1">
      <c r="B9" s="43">
        <v>40</v>
      </c>
      <c r="C9" s="12"/>
      <c r="D9" s="13" t="s">
        <v>101</v>
      </c>
      <c r="E9" s="13" t="s">
        <v>188</v>
      </c>
      <c r="F9" s="13" t="s">
        <v>189</v>
      </c>
      <c r="G9" s="14"/>
      <c r="H9" s="15"/>
      <c r="I9" s="16" t="s">
        <v>0</v>
      </c>
      <c r="J9" s="14"/>
      <c r="K9" s="14"/>
      <c r="L9" s="17"/>
      <c r="M9" s="44"/>
    </row>
    <row r="10" spans="2:13" ht="12" customHeight="1">
      <c r="B10" s="45"/>
      <c r="C10" s="18"/>
      <c r="D10" s="19"/>
      <c r="E10" s="19"/>
      <c r="F10" s="19"/>
      <c r="G10" s="20"/>
      <c r="H10" s="15"/>
      <c r="I10" s="20"/>
      <c r="J10" s="20"/>
      <c r="K10" s="20"/>
      <c r="L10" s="21"/>
      <c r="M10" s="46"/>
    </row>
    <row r="11" spans="2:13" ht="16.5" customHeight="1">
      <c r="B11" s="47"/>
      <c r="C11" s="22"/>
      <c r="D11" s="22"/>
      <c r="E11" s="22"/>
      <c r="F11" s="22"/>
      <c r="G11" s="23"/>
      <c r="H11" s="15"/>
      <c r="I11" s="24" t="s">
        <v>148</v>
      </c>
      <c r="J11" s="25"/>
      <c r="K11" s="26"/>
      <c r="L11" s="25"/>
      <c r="M11" s="48"/>
    </row>
    <row r="12" spans="2:13" ht="16.5" customHeight="1">
      <c r="B12" s="47"/>
      <c r="C12" s="22"/>
      <c r="D12" s="22"/>
      <c r="E12" s="22"/>
      <c r="F12" s="22"/>
      <c r="G12" s="23">
        <v>1</v>
      </c>
      <c r="H12" s="15">
        <v>1</v>
      </c>
      <c r="I12" s="27" t="s">
        <v>149</v>
      </c>
      <c r="J12" s="26" t="s">
        <v>7</v>
      </c>
      <c r="K12" s="26" t="s">
        <v>150</v>
      </c>
      <c r="L12" s="26" t="s">
        <v>151</v>
      </c>
      <c r="M12" s="49"/>
    </row>
    <row r="13" spans="2:13" ht="12" customHeight="1">
      <c r="B13" s="47"/>
      <c r="C13" s="22"/>
      <c r="D13" s="22"/>
      <c r="E13" s="22"/>
      <c r="F13" s="22"/>
      <c r="G13" s="23"/>
      <c r="H13" s="28"/>
      <c r="I13" s="29"/>
      <c r="J13" s="26"/>
      <c r="K13" s="26"/>
      <c r="L13" s="26"/>
      <c r="M13" s="49"/>
    </row>
    <row r="14" spans="2:13" ht="16.5" customHeight="1">
      <c r="B14" s="47"/>
      <c r="C14" s="22"/>
      <c r="D14" s="22"/>
      <c r="E14" s="22"/>
      <c r="F14" s="22"/>
      <c r="G14" s="23"/>
      <c r="H14" s="28"/>
      <c r="I14" s="30" t="s">
        <v>165</v>
      </c>
      <c r="J14" s="26"/>
      <c r="K14" s="26"/>
      <c r="L14" s="26"/>
      <c r="M14" s="49"/>
    </row>
    <row r="15" spans="2:13" ht="16.5" customHeight="1">
      <c r="B15" s="47"/>
      <c r="C15" s="22"/>
      <c r="D15" s="22"/>
      <c r="E15" s="22"/>
      <c r="F15" s="22"/>
      <c r="G15" s="23">
        <v>1</v>
      </c>
      <c r="H15" s="28">
        <v>1</v>
      </c>
      <c r="I15" s="31" t="s">
        <v>164</v>
      </c>
      <c r="J15" s="26" t="s">
        <v>9</v>
      </c>
      <c r="K15" s="26" t="s">
        <v>152</v>
      </c>
      <c r="L15" s="26" t="s">
        <v>153</v>
      </c>
      <c r="M15" s="49"/>
    </row>
    <row r="16" spans="2:13" ht="16.5" customHeight="1">
      <c r="B16" s="47"/>
      <c r="C16" s="22"/>
      <c r="D16" s="22"/>
      <c r="E16" s="22"/>
      <c r="F16" s="22"/>
      <c r="G16" s="23">
        <v>1</v>
      </c>
      <c r="H16" s="28">
        <v>1</v>
      </c>
      <c r="I16" s="32" t="s">
        <v>166</v>
      </c>
      <c r="J16" s="26" t="s">
        <v>9</v>
      </c>
      <c r="K16" s="26" t="s">
        <v>152</v>
      </c>
      <c r="L16" s="26" t="s">
        <v>153</v>
      </c>
      <c r="M16" s="49"/>
    </row>
    <row r="17" spans="2:13" ht="12" customHeight="1">
      <c r="B17" s="47"/>
      <c r="C17" s="22"/>
      <c r="D17" s="22"/>
      <c r="E17" s="22"/>
      <c r="F17" s="22"/>
      <c r="G17" s="23"/>
      <c r="H17" s="28"/>
      <c r="I17" s="29"/>
      <c r="J17" s="26"/>
      <c r="K17" s="26"/>
      <c r="L17" s="26"/>
      <c r="M17" s="49"/>
    </row>
    <row r="18" spans="2:13" ht="16.5" customHeight="1">
      <c r="B18" s="47"/>
      <c r="C18" s="22"/>
      <c r="D18" s="22"/>
      <c r="E18" s="22"/>
      <c r="F18" s="22"/>
      <c r="G18" s="23"/>
      <c r="H18" s="28"/>
      <c r="I18" s="30" t="s">
        <v>181</v>
      </c>
      <c r="J18" s="26"/>
      <c r="K18" s="26"/>
      <c r="L18" s="26"/>
      <c r="M18" s="49"/>
    </row>
    <row r="19" spans="2:13" ht="16.5" customHeight="1">
      <c r="B19" s="47"/>
      <c r="C19" s="22"/>
      <c r="D19" s="22"/>
      <c r="E19" s="22"/>
      <c r="F19" s="22"/>
      <c r="G19" s="23">
        <v>4</v>
      </c>
      <c r="H19" s="28">
        <v>4</v>
      </c>
      <c r="I19" s="29" t="s">
        <v>167</v>
      </c>
      <c r="J19" s="26" t="s">
        <v>9</v>
      </c>
      <c r="K19" s="26" t="s">
        <v>208</v>
      </c>
      <c r="L19" s="33" t="s">
        <v>187</v>
      </c>
      <c r="M19" s="50" t="s">
        <v>230</v>
      </c>
    </row>
    <row r="20" spans="2:13" ht="12" customHeight="1">
      <c r="B20" s="47"/>
      <c r="C20" s="22"/>
      <c r="D20" s="22"/>
      <c r="E20" s="22"/>
      <c r="F20" s="22"/>
      <c r="G20" s="23"/>
      <c r="H20" s="28"/>
      <c r="I20" s="29"/>
      <c r="J20" s="26"/>
      <c r="K20" s="26"/>
      <c r="L20" s="26"/>
      <c r="M20" s="49"/>
    </row>
    <row r="21" spans="2:13" ht="16.5" customHeight="1">
      <c r="B21" s="47"/>
      <c r="C21" s="22"/>
      <c r="D21" s="22"/>
      <c r="E21" s="22"/>
      <c r="F21" s="22"/>
      <c r="G21" s="23"/>
      <c r="H21" s="28"/>
      <c r="I21" s="30" t="s">
        <v>168</v>
      </c>
      <c r="J21" s="26"/>
      <c r="K21" s="26"/>
      <c r="L21" s="26"/>
      <c r="M21" s="49"/>
    </row>
    <row r="22" spans="2:13" ht="16.5" customHeight="1">
      <c r="B22" s="47"/>
      <c r="C22" s="22"/>
      <c r="D22" s="22"/>
      <c r="E22" s="22"/>
      <c r="F22" s="22"/>
      <c r="G22" s="23">
        <v>1</v>
      </c>
      <c r="H22" s="28">
        <v>1</v>
      </c>
      <c r="I22" s="31" t="s">
        <v>169</v>
      </c>
      <c r="J22" s="26" t="s">
        <v>10</v>
      </c>
      <c r="K22" s="26" t="s">
        <v>170</v>
      </c>
      <c r="L22" s="26" t="s">
        <v>187</v>
      </c>
      <c r="M22" s="49"/>
    </row>
    <row r="23" spans="2:13" ht="12" customHeight="1">
      <c r="B23" s="47"/>
      <c r="C23" s="22"/>
      <c r="D23" s="22"/>
      <c r="E23" s="22"/>
      <c r="F23" s="22"/>
      <c r="G23" s="23"/>
      <c r="H23" s="28"/>
      <c r="I23" s="29"/>
      <c r="J23" s="26"/>
      <c r="K23" s="26"/>
      <c r="L23" s="26"/>
      <c r="M23" s="49"/>
    </row>
    <row r="24" spans="2:13" ht="16.5" customHeight="1">
      <c r="B24" s="47"/>
      <c r="C24" s="22"/>
      <c r="D24" s="22"/>
      <c r="E24" s="22"/>
      <c r="F24" s="22"/>
      <c r="G24" s="23"/>
      <c r="H24" s="28"/>
      <c r="I24" s="30" t="s">
        <v>172</v>
      </c>
      <c r="J24" s="26"/>
      <c r="K24" s="26"/>
      <c r="L24" s="26"/>
      <c r="M24" s="49"/>
    </row>
    <row r="25" spans="2:13" ht="16.5" customHeight="1">
      <c r="B25" s="47"/>
      <c r="C25" s="22"/>
      <c r="D25" s="22"/>
      <c r="E25" s="22"/>
      <c r="F25" s="22"/>
      <c r="G25" s="23">
        <v>1</v>
      </c>
      <c r="H25" s="28">
        <v>1</v>
      </c>
      <c r="I25" s="29" t="s">
        <v>173</v>
      </c>
      <c r="J25" s="26"/>
      <c r="K25" s="26" t="s">
        <v>170</v>
      </c>
      <c r="L25" s="26" t="s">
        <v>187</v>
      </c>
      <c r="M25" s="49"/>
    </row>
    <row r="26" spans="2:13" ht="12" customHeight="1">
      <c r="B26" s="47"/>
      <c r="C26" s="22"/>
      <c r="D26" s="22"/>
      <c r="E26" s="22"/>
      <c r="F26" s="22"/>
      <c r="G26" s="23"/>
      <c r="H26" s="28"/>
      <c r="I26" s="29"/>
      <c r="J26" s="26"/>
      <c r="K26" s="26"/>
      <c r="L26" s="26"/>
      <c r="M26" s="49"/>
    </row>
    <row r="27" spans="2:13" ht="16.5" customHeight="1">
      <c r="B27" s="47"/>
      <c r="C27" s="22"/>
      <c r="D27" s="22"/>
      <c r="E27" s="22"/>
      <c r="F27" s="22"/>
      <c r="G27" s="23"/>
      <c r="H27" s="28"/>
      <c r="I27" s="30" t="s">
        <v>174</v>
      </c>
      <c r="J27" s="26"/>
      <c r="K27" s="26"/>
      <c r="L27" s="26"/>
      <c r="M27" s="49"/>
    </row>
    <row r="28" spans="2:13" ht="16.5" customHeight="1">
      <c r="B28" s="47"/>
      <c r="C28" s="22"/>
      <c r="D28" s="22"/>
      <c r="E28" s="22"/>
      <c r="F28" s="22"/>
      <c r="G28" s="23">
        <v>3</v>
      </c>
      <c r="H28" s="28">
        <v>3</v>
      </c>
      <c r="I28" s="29" t="s">
        <v>175</v>
      </c>
      <c r="J28" s="26"/>
      <c r="K28" s="26" t="s">
        <v>176</v>
      </c>
      <c r="L28" s="26" t="s">
        <v>186</v>
      </c>
      <c r="M28" s="49" t="s">
        <v>171</v>
      </c>
    </row>
    <row r="29" spans="2:13" ht="12" customHeight="1">
      <c r="B29" s="47"/>
      <c r="C29" s="22"/>
      <c r="D29" s="22"/>
      <c r="E29" s="22"/>
      <c r="F29" s="22"/>
      <c r="G29" s="23"/>
      <c r="H29" s="28"/>
      <c r="I29" s="29"/>
      <c r="J29" s="26"/>
      <c r="K29" s="26"/>
      <c r="L29" s="26"/>
      <c r="M29" s="49"/>
    </row>
    <row r="30" spans="2:13" ht="16.5" customHeight="1">
      <c r="B30" s="47"/>
      <c r="C30" s="22"/>
      <c r="D30" s="22"/>
      <c r="E30" s="22"/>
      <c r="F30" s="22"/>
      <c r="G30" s="23"/>
      <c r="H30" s="28"/>
      <c r="I30" s="30" t="s">
        <v>177</v>
      </c>
      <c r="J30" s="26"/>
      <c r="K30" s="26"/>
      <c r="L30" s="26"/>
      <c r="M30" s="51"/>
    </row>
    <row r="31" spans="2:13" ht="16.5" customHeight="1">
      <c r="B31" s="47"/>
      <c r="C31" s="22"/>
      <c r="D31" s="22"/>
      <c r="E31" s="22"/>
      <c r="F31" s="22"/>
      <c r="G31" s="23">
        <v>2</v>
      </c>
      <c r="H31" s="28">
        <v>2</v>
      </c>
      <c r="I31" s="29" t="s">
        <v>178</v>
      </c>
      <c r="J31" s="26"/>
      <c r="K31" s="26" t="s">
        <v>236</v>
      </c>
      <c r="L31" s="26" t="s">
        <v>186</v>
      </c>
      <c r="M31" s="49"/>
    </row>
    <row r="32" spans="2:13" ht="12" customHeight="1">
      <c r="B32" s="47"/>
      <c r="C32" s="22"/>
      <c r="D32" s="22"/>
      <c r="E32" s="22"/>
      <c r="F32" s="22"/>
      <c r="G32" s="23"/>
      <c r="H32" s="28"/>
      <c r="I32" s="29"/>
      <c r="J32" s="26"/>
      <c r="K32" s="26"/>
      <c r="L32" s="26"/>
      <c r="M32" s="49"/>
    </row>
    <row r="33" spans="2:13" ht="16.5" customHeight="1">
      <c r="B33" s="47"/>
      <c r="C33" s="22"/>
      <c r="D33" s="22"/>
      <c r="E33" s="22"/>
      <c r="F33" s="22"/>
      <c r="G33" s="23"/>
      <c r="H33" s="28"/>
      <c r="I33" s="30" t="s">
        <v>179</v>
      </c>
      <c r="J33" s="26"/>
      <c r="K33" s="26"/>
      <c r="L33" s="26"/>
      <c r="M33" s="49"/>
    </row>
    <row r="34" spans="2:13" ht="16.5" customHeight="1">
      <c r="B34" s="47"/>
      <c r="C34" s="34"/>
      <c r="D34" s="22"/>
      <c r="E34" s="34"/>
      <c r="F34" s="22"/>
      <c r="G34" s="23">
        <v>1</v>
      </c>
      <c r="H34" s="28">
        <v>1</v>
      </c>
      <c r="I34" s="29" t="s">
        <v>180</v>
      </c>
      <c r="J34" s="26"/>
      <c r="K34" s="26" t="s">
        <v>154</v>
      </c>
      <c r="L34" s="26" t="s">
        <v>155</v>
      </c>
      <c r="M34" s="49" t="s">
        <v>171</v>
      </c>
    </row>
    <row r="35" spans="2:13" ht="12" customHeight="1" thickBot="1">
      <c r="B35" s="47"/>
      <c r="C35" s="34"/>
      <c r="D35" s="22"/>
      <c r="E35" s="34"/>
      <c r="F35" s="35"/>
      <c r="G35" s="59"/>
      <c r="H35" s="28"/>
      <c r="I35" s="29"/>
      <c r="J35" s="26"/>
      <c r="K35" s="26"/>
      <c r="L35" s="26"/>
      <c r="M35" s="49"/>
    </row>
    <row r="36" spans="2:13" ht="16.5" customHeight="1" thickBot="1">
      <c r="B36" s="47"/>
      <c r="C36" s="34"/>
      <c r="D36" s="22"/>
      <c r="E36" s="34"/>
      <c r="F36" s="35"/>
      <c r="G36" s="62">
        <f>SUM(G12:G35)</f>
        <v>15</v>
      </c>
      <c r="H36" s="62">
        <f>SUM(H12:H35)</f>
        <v>15</v>
      </c>
      <c r="I36" s="63" t="s">
        <v>190</v>
      </c>
      <c r="J36" s="26"/>
      <c r="K36" s="26"/>
      <c r="L36" s="26"/>
      <c r="M36" s="49"/>
    </row>
    <row r="37" spans="2:13" s="9" customFormat="1" ht="12" customHeight="1" thickBot="1" thickTop="1">
      <c r="B37" s="52"/>
      <c r="C37" s="53"/>
      <c r="D37" s="53"/>
      <c r="E37" s="53"/>
      <c r="F37" s="54"/>
      <c r="G37" s="60"/>
      <c r="H37" s="61"/>
      <c r="I37" s="55"/>
      <c r="J37" s="56"/>
      <c r="K37" s="57"/>
      <c r="L37" s="57"/>
      <c r="M37" s="58"/>
    </row>
    <row r="38" spans="2:13" s="9" customFormat="1" ht="15" customHeight="1">
      <c r="B38" s="34"/>
      <c r="C38" s="34"/>
      <c r="D38" s="34"/>
      <c r="E38" s="34"/>
      <c r="F38" s="34"/>
      <c r="G38" s="36"/>
      <c r="H38" s="36"/>
      <c r="I38" s="37"/>
      <c r="J38" s="38"/>
      <c r="K38" s="39"/>
      <c r="L38" s="40"/>
      <c r="M38" s="40"/>
    </row>
    <row r="39" spans="2:13" s="9" customFormat="1" ht="15" customHeight="1">
      <c r="B39" s="34"/>
      <c r="C39" s="34"/>
      <c r="D39" s="34"/>
      <c r="E39" s="34"/>
      <c r="F39" s="34"/>
      <c r="G39" s="36"/>
      <c r="H39" s="36"/>
      <c r="I39" s="37"/>
      <c r="J39" s="38"/>
      <c r="K39" s="39"/>
      <c r="L39" s="40"/>
      <c r="M39" s="41"/>
    </row>
  </sheetData>
  <sheetProtection/>
  <mergeCells count="11">
    <mergeCell ref="K5:K8"/>
    <mergeCell ref="L5:L8"/>
    <mergeCell ref="M5:M8"/>
    <mergeCell ref="B2:M2"/>
    <mergeCell ref="B1:M1"/>
    <mergeCell ref="B3:M3"/>
    <mergeCell ref="B5:C8"/>
    <mergeCell ref="D5:F8"/>
    <mergeCell ref="G5:H7"/>
    <mergeCell ref="I5:I8"/>
    <mergeCell ref="J5:J8"/>
  </mergeCells>
  <printOptions/>
  <pageMargins left="0.4330708661417323" right="0.4330708661417323" top="0.7874015748031497" bottom="0.1968503937007874" header="0.4330708661417323" footer="0.4330708661417323"/>
  <pageSetup firstPageNumber="12" useFirstPageNumber="1" horizontalDpi="600" verticalDpi="600" orientation="landscape" paperSize="9" scale="95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K17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4.75390625" style="1" customWidth="1"/>
    <col min="2" max="3" width="7.00390625" style="1" customWidth="1"/>
    <col min="4" max="4" width="26.25390625" style="1" customWidth="1"/>
    <col min="5" max="5" width="11.125" style="1" customWidth="1"/>
    <col min="6" max="6" width="7.625" style="1" customWidth="1"/>
    <col min="7" max="7" width="20.625" style="1" customWidth="1"/>
    <col min="8" max="8" width="16.875" style="64" customWidth="1"/>
    <col min="9" max="9" width="9.125" style="3" customWidth="1"/>
    <col min="10" max="10" width="26.125" style="1" customWidth="1"/>
    <col min="11" max="11" width="4.75390625" style="2" customWidth="1"/>
    <col min="12" max="16384" width="9.125" style="1" customWidth="1"/>
  </cols>
  <sheetData>
    <row r="2" ht="12.75" thickBot="1"/>
    <row r="3" spans="2:11" s="6" customFormat="1" ht="12.75">
      <c r="B3" s="238" t="s">
        <v>193</v>
      </c>
      <c r="C3" s="239"/>
      <c r="D3" s="239"/>
      <c r="E3" s="239"/>
      <c r="F3" s="239"/>
      <c r="G3" s="239"/>
      <c r="H3" s="239"/>
      <c r="I3" s="239"/>
      <c r="J3" s="240"/>
      <c r="K3" s="4"/>
    </row>
    <row r="4" spans="2:11" s="6" customFormat="1" ht="12.75">
      <c r="B4" s="235" t="s">
        <v>115</v>
      </c>
      <c r="C4" s="236"/>
      <c r="D4" s="236"/>
      <c r="E4" s="236"/>
      <c r="F4" s="236"/>
      <c r="G4" s="236"/>
      <c r="H4" s="236"/>
      <c r="I4" s="236"/>
      <c r="J4" s="237"/>
      <c r="K4" s="4"/>
    </row>
    <row r="5" spans="2:11" s="6" customFormat="1" ht="13.5" thickBot="1">
      <c r="B5" s="260" t="s">
        <v>1</v>
      </c>
      <c r="C5" s="261"/>
      <c r="D5" s="261"/>
      <c r="E5" s="261"/>
      <c r="F5" s="261"/>
      <c r="G5" s="261"/>
      <c r="H5" s="261"/>
      <c r="I5" s="261"/>
      <c r="J5" s="262"/>
      <c r="K5" s="4"/>
    </row>
    <row r="6" spans="2:11" s="6" customFormat="1" ht="12.75">
      <c r="B6" s="5"/>
      <c r="H6" s="7"/>
      <c r="I6" s="5"/>
      <c r="K6" s="4"/>
    </row>
    <row r="7" spans="1:11" s="6" customFormat="1" ht="12.75">
      <c r="A7" s="66"/>
      <c r="B7" s="263" t="s">
        <v>156</v>
      </c>
      <c r="C7" s="263"/>
      <c r="D7" s="259" t="s">
        <v>157</v>
      </c>
      <c r="E7" s="259" t="s">
        <v>158</v>
      </c>
      <c r="F7" s="259" t="s">
        <v>159</v>
      </c>
      <c r="G7" s="259" t="s">
        <v>160</v>
      </c>
      <c r="H7" s="259" t="s">
        <v>161</v>
      </c>
      <c r="I7" s="259" t="s">
        <v>162</v>
      </c>
      <c r="J7" s="259" t="s">
        <v>163</v>
      </c>
      <c r="K7" s="4"/>
    </row>
    <row r="8" spans="1:11" s="6" customFormat="1" ht="12.75">
      <c r="A8" s="66"/>
      <c r="B8" s="159" t="s">
        <v>7</v>
      </c>
      <c r="C8" s="159" t="s">
        <v>8</v>
      </c>
      <c r="D8" s="259"/>
      <c r="E8" s="259"/>
      <c r="F8" s="259"/>
      <c r="G8" s="259"/>
      <c r="H8" s="259"/>
      <c r="I8" s="259"/>
      <c r="J8" s="259"/>
      <c r="K8" s="4"/>
    </row>
    <row r="9" spans="1:10" ht="20.25" customHeight="1">
      <c r="A9" s="65"/>
      <c r="B9" s="160">
        <v>40</v>
      </c>
      <c r="C9" s="161"/>
      <c r="D9" s="162" t="s">
        <v>182</v>
      </c>
      <c r="E9" s="160"/>
      <c r="F9" s="160"/>
      <c r="G9" s="160"/>
      <c r="H9" s="163"/>
      <c r="I9" s="160"/>
      <c r="J9" s="160"/>
    </row>
    <row r="10" spans="1:10" ht="20.25" customHeight="1">
      <c r="A10" s="65"/>
      <c r="B10" s="161"/>
      <c r="C10" s="161"/>
      <c r="D10" s="164"/>
      <c r="E10" s="165" t="s">
        <v>95</v>
      </c>
      <c r="F10" s="165">
        <v>2008</v>
      </c>
      <c r="G10" s="165" t="s">
        <v>94</v>
      </c>
      <c r="H10" s="165" t="s">
        <v>93</v>
      </c>
      <c r="I10" s="166" t="s">
        <v>220</v>
      </c>
      <c r="J10" s="165" t="s">
        <v>142</v>
      </c>
    </row>
    <row r="11" spans="1:10" ht="20.25" customHeight="1">
      <c r="A11" s="65"/>
      <c r="B11" s="161"/>
      <c r="C11" s="161"/>
      <c r="D11" s="164"/>
      <c r="E11" s="165" t="s">
        <v>96</v>
      </c>
      <c r="F11" s="165">
        <v>2010</v>
      </c>
      <c r="G11" s="165" t="s">
        <v>184</v>
      </c>
      <c r="H11" s="165" t="s">
        <v>91</v>
      </c>
      <c r="I11" s="166" t="s">
        <v>183</v>
      </c>
      <c r="J11" s="165" t="s">
        <v>142</v>
      </c>
    </row>
    <row r="12" spans="1:10" ht="20.25" customHeight="1">
      <c r="A12" s="65"/>
      <c r="B12" s="161"/>
      <c r="C12" s="161"/>
      <c r="D12" s="164"/>
      <c r="E12" s="165" t="s">
        <v>214</v>
      </c>
      <c r="F12" s="165">
        <v>2013</v>
      </c>
      <c r="G12" s="165" t="s">
        <v>185</v>
      </c>
      <c r="H12" s="165" t="s">
        <v>93</v>
      </c>
      <c r="I12" s="166" t="s">
        <v>221</v>
      </c>
      <c r="J12" s="165" t="s">
        <v>142</v>
      </c>
    </row>
    <row r="13" spans="1:10" ht="20.25" customHeight="1">
      <c r="A13" s="65"/>
      <c r="B13" s="161"/>
      <c r="C13" s="161"/>
      <c r="D13" s="164"/>
      <c r="E13" s="165" t="s">
        <v>215</v>
      </c>
      <c r="F13" s="165">
        <v>2018</v>
      </c>
      <c r="G13" s="165" t="s">
        <v>209</v>
      </c>
      <c r="H13" s="165" t="s">
        <v>92</v>
      </c>
      <c r="I13" s="166" t="s">
        <v>222</v>
      </c>
      <c r="J13" s="165" t="s">
        <v>142</v>
      </c>
    </row>
    <row r="14" spans="2:10" ht="20.25" customHeight="1">
      <c r="B14" s="164"/>
      <c r="C14" s="164"/>
      <c r="D14" s="164"/>
      <c r="E14" s="161" t="s">
        <v>216</v>
      </c>
      <c r="F14" s="161">
        <v>2018</v>
      </c>
      <c r="G14" s="165" t="s">
        <v>209</v>
      </c>
      <c r="H14" s="165" t="s">
        <v>92</v>
      </c>
      <c r="I14" s="166" t="s">
        <v>222</v>
      </c>
      <c r="J14" s="165" t="s">
        <v>142</v>
      </c>
    </row>
    <row r="15" spans="1:10" ht="20.25" customHeight="1">
      <c r="A15" s="65"/>
      <c r="B15" s="161"/>
      <c r="C15" s="161"/>
      <c r="D15" s="164"/>
      <c r="E15" s="165" t="s">
        <v>217</v>
      </c>
      <c r="F15" s="165">
        <v>2020</v>
      </c>
      <c r="G15" s="165" t="s">
        <v>218</v>
      </c>
      <c r="H15" s="165" t="s">
        <v>219</v>
      </c>
      <c r="I15" s="166" t="s">
        <v>223</v>
      </c>
      <c r="J15" s="165" t="s">
        <v>142</v>
      </c>
    </row>
    <row r="16" spans="1:10" ht="20.25" customHeight="1">
      <c r="A16" s="65"/>
      <c r="B16" s="161"/>
      <c r="C16" s="161"/>
      <c r="D16" s="164"/>
      <c r="E16" s="165" t="s">
        <v>224</v>
      </c>
      <c r="F16" s="165">
        <v>2020</v>
      </c>
      <c r="G16" s="165" t="s">
        <v>225</v>
      </c>
      <c r="H16" s="165" t="s">
        <v>92</v>
      </c>
      <c r="I16" s="166" t="s">
        <v>226</v>
      </c>
      <c r="J16" s="165" t="s">
        <v>142</v>
      </c>
    </row>
    <row r="17" spans="2:10" ht="20.25" customHeight="1">
      <c r="B17" s="164"/>
      <c r="C17" s="164"/>
      <c r="D17" s="164"/>
      <c r="E17" s="161" t="s">
        <v>227</v>
      </c>
      <c r="F17" s="161">
        <v>2020</v>
      </c>
      <c r="G17" s="165" t="s">
        <v>225</v>
      </c>
      <c r="H17" s="165" t="s">
        <v>92</v>
      </c>
      <c r="I17" s="166" t="s">
        <v>226</v>
      </c>
      <c r="J17" s="165" t="s">
        <v>142</v>
      </c>
    </row>
  </sheetData>
  <sheetProtection/>
  <mergeCells count="11">
    <mergeCell ref="B3:J3"/>
    <mergeCell ref="B5:J5"/>
    <mergeCell ref="B7:C7"/>
    <mergeCell ref="D7:D8"/>
    <mergeCell ref="E7:E8"/>
    <mergeCell ref="F7:F8"/>
    <mergeCell ref="G7:G8"/>
    <mergeCell ref="H7:H8"/>
    <mergeCell ref="J7:J8"/>
    <mergeCell ref="B4:J4"/>
    <mergeCell ref="I7:I8"/>
  </mergeCells>
  <printOptions/>
  <pageMargins left="0.4330708661417323" right="0.2362204724409449" top="0.9448818897637796" bottom="0.7480314960629921" header="0.31496062992125984" footer="0.31496062992125984"/>
  <pageSetup firstPageNumber="13" useFirstPageNumber="1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FATOS GUVENER</dc:creator>
  <cp:keywords/>
  <dc:description/>
  <cp:lastModifiedBy>gurkan artun</cp:lastModifiedBy>
  <cp:lastPrinted>2023-04-05T07:19:51Z</cp:lastPrinted>
  <dcterms:created xsi:type="dcterms:W3CDTF">2010-05-24T08:32:32Z</dcterms:created>
  <dcterms:modified xsi:type="dcterms:W3CDTF">2023-04-05T07:20:15Z</dcterms:modified>
  <cp:category/>
  <cp:version/>
  <cp:contentType/>
  <cp:contentStatus/>
</cp:coreProperties>
</file>