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5600" windowHeight="11760"/>
  </bookViews>
  <sheets>
    <sheet name="Sayfa1" sheetId="1" r:id="rId1"/>
    <sheet name="Sayfa2" sheetId="2" r:id="rId2"/>
    <sheet name="Sayfa3" sheetId="3" r:id="rId3"/>
  </sheets>
  <definedNames>
    <definedName name="_xlnm.Print_Titles" localSheetId="0">Sayfa1!$5:$7</definedName>
  </definedNames>
  <calcPr calcId="145621"/>
</workbook>
</file>

<file path=xl/calcChain.xml><?xml version="1.0" encoding="utf-8"?>
<calcChain xmlns="http://schemas.openxmlformats.org/spreadsheetml/2006/main">
  <c r="N64" i="1" l="1"/>
  <c r="O64" i="1"/>
  <c r="M64" i="1"/>
  <c r="O16" i="1"/>
  <c r="O28" i="1"/>
  <c r="O30" i="1"/>
  <c r="P156" i="1"/>
  <c r="P155" i="1"/>
  <c r="P154" i="1"/>
  <c r="R153" i="1"/>
  <c r="R152" i="1" s="1"/>
  <c r="R151" i="1" s="1"/>
  <c r="O153" i="1"/>
  <c r="P153" i="1" s="1"/>
  <c r="N153" i="1"/>
  <c r="M153" i="1"/>
  <c r="M152" i="1"/>
  <c r="M151" i="1"/>
  <c r="P150" i="1"/>
  <c r="P149" i="1"/>
  <c r="R148" i="1"/>
  <c r="R147" i="1"/>
  <c r="R146" i="1"/>
  <c r="O148" i="1"/>
  <c r="O147" i="1" s="1"/>
  <c r="N148" i="1"/>
  <c r="M148" i="1"/>
  <c r="M147" i="1"/>
  <c r="M146" i="1"/>
  <c r="N147" i="1"/>
  <c r="N146" i="1"/>
  <c r="P145" i="1"/>
  <c r="P144" i="1"/>
  <c r="R143" i="1"/>
  <c r="R142" i="1"/>
  <c r="R141" i="1" s="1"/>
  <c r="O143" i="1"/>
  <c r="N143" i="1"/>
  <c r="N142" i="1" s="1"/>
  <c r="P143" i="1"/>
  <c r="M143" i="1"/>
  <c r="M142" i="1"/>
  <c r="M141" i="1" s="1"/>
  <c r="O142" i="1"/>
  <c r="O141" i="1"/>
  <c r="P140" i="1"/>
  <c r="P139" i="1"/>
  <c r="P138" i="1"/>
  <c r="R137" i="1"/>
  <c r="R136" i="1"/>
  <c r="O137" i="1"/>
  <c r="N137" i="1"/>
  <c r="N136" i="1"/>
  <c r="M137" i="1"/>
  <c r="M136" i="1" s="1"/>
  <c r="P135" i="1"/>
  <c r="P134" i="1"/>
  <c r="P133" i="1"/>
  <c r="P132" i="1"/>
  <c r="P131" i="1"/>
  <c r="R130" i="1"/>
  <c r="R120" i="1" s="1"/>
  <c r="O130" i="1"/>
  <c r="P130" i="1" s="1"/>
  <c r="N130" i="1"/>
  <c r="M130" i="1"/>
  <c r="M120" i="1"/>
  <c r="P129" i="1"/>
  <c r="R128" i="1"/>
  <c r="O128" i="1"/>
  <c r="P128" i="1" s="1"/>
  <c r="N128" i="1"/>
  <c r="M128" i="1"/>
  <c r="P127" i="1"/>
  <c r="P126" i="1"/>
  <c r="P125" i="1"/>
  <c r="P124" i="1"/>
  <c r="P123" i="1"/>
  <c r="P122" i="1"/>
  <c r="R121" i="1"/>
  <c r="O121" i="1"/>
  <c r="P121" i="1" s="1"/>
  <c r="N121" i="1"/>
  <c r="N120" i="1" s="1"/>
  <c r="P120" i="1" s="1"/>
  <c r="M121" i="1"/>
  <c r="P119" i="1"/>
  <c r="R118" i="1"/>
  <c r="O118" i="1"/>
  <c r="N118" i="1"/>
  <c r="P118" i="1"/>
  <c r="M118" i="1"/>
  <c r="P117" i="1"/>
  <c r="P116" i="1"/>
  <c r="R115" i="1"/>
  <c r="O115" i="1"/>
  <c r="O114" i="1"/>
  <c r="N115" i="1"/>
  <c r="M115" i="1"/>
  <c r="M114" i="1" s="1"/>
  <c r="P113" i="1"/>
  <c r="R112" i="1"/>
  <c r="R95" i="1" s="1"/>
  <c r="O112" i="1"/>
  <c r="N112" i="1"/>
  <c r="P112" i="1"/>
  <c r="M112" i="1"/>
  <c r="P111" i="1"/>
  <c r="P110" i="1"/>
  <c r="P109" i="1"/>
  <c r="P108" i="1"/>
  <c r="R107" i="1"/>
  <c r="O107" i="1"/>
  <c r="N107" i="1"/>
  <c r="P107" i="1" s="1"/>
  <c r="M107" i="1"/>
  <c r="P106" i="1"/>
  <c r="P105" i="1"/>
  <c r="P104" i="1"/>
  <c r="R103" i="1"/>
  <c r="O103" i="1"/>
  <c r="P103" i="1"/>
  <c r="N103" i="1"/>
  <c r="M103" i="1"/>
  <c r="P102" i="1"/>
  <c r="P101" i="1"/>
  <c r="R100" i="1"/>
  <c r="O100" i="1"/>
  <c r="N100" i="1"/>
  <c r="P100" i="1" s="1"/>
  <c r="M100" i="1"/>
  <c r="P99" i="1"/>
  <c r="P98" i="1"/>
  <c r="P97" i="1"/>
  <c r="R96" i="1"/>
  <c r="O96" i="1"/>
  <c r="P96" i="1"/>
  <c r="O95" i="1"/>
  <c r="N96" i="1"/>
  <c r="M96" i="1"/>
  <c r="M95" i="1" s="1"/>
  <c r="P94" i="1"/>
  <c r="P93" i="1"/>
  <c r="R92" i="1"/>
  <c r="O92" i="1"/>
  <c r="N92" i="1"/>
  <c r="M92" i="1"/>
  <c r="P91" i="1"/>
  <c r="P90" i="1"/>
  <c r="R89" i="1"/>
  <c r="R88" i="1" s="1"/>
  <c r="O89" i="1"/>
  <c r="P89" i="1" s="1"/>
  <c r="N89" i="1"/>
  <c r="N88" i="1"/>
  <c r="M89" i="1"/>
  <c r="M88" i="1" s="1"/>
  <c r="P87" i="1"/>
  <c r="R86" i="1"/>
  <c r="O86" i="1"/>
  <c r="P86" i="1" s="1"/>
  <c r="N86" i="1"/>
  <c r="M86" i="1"/>
  <c r="P85" i="1"/>
  <c r="R84" i="1"/>
  <c r="R83" i="1" s="1"/>
  <c r="O84" i="1"/>
  <c r="O83" i="1"/>
  <c r="P83" i="1" s="1"/>
  <c r="N84" i="1"/>
  <c r="N83" i="1"/>
  <c r="M84" i="1"/>
  <c r="M83" i="1" s="1"/>
  <c r="P82" i="1"/>
  <c r="R81" i="1"/>
  <c r="O81" i="1"/>
  <c r="N81" i="1"/>
  <c r="M81" i="1"/>
  <c r="P80" i="1"/>
  <c r="O79" i="1"/>
  <c r="P78" i="1"/>
  <c r="R77" i="1"/>
  <c r="N77" i="1"/>
  <c r="M77" i="1"/>
  <c r="P76" i="1"/>
  <c r="R75" i="1"/>
  <c r="O75" i="1"/>
  <c r="P75" i="1" s="1"/>
  <c r="N75" i="1"/>
  <c r="M75" i="1"/>
  <c r="P74" i="1"/>
  <c r="P73" i="1"/>
  <c r="P72" i="1"/>
  <c r="R71" i="1"/>
  <c r="O71" i="1"/>
  <c r="N71" i="1"/>
  <c r="M71" i="1"/>
  <c r="P70" i="1"/>
  <c r="P69" i="1"/>
  <c r="R68" i="1"/>
  <c r="O68" i="1"/>
  <c r="N68" i="1"/>
  <c r="N63" i="1" s="1"/>
  <c r="M68" i="1"/>
  <c r="M63" i="1" s="1"/>
  <c r="P67" i="1"/>
  <c r="P66" i="1"/>
  <c r="P65" i="1"/>
  <c r="R64" i="1"/>
  <c r="R63" i="1" s="1"/>
  <c r="P61" i="1"/>
  <c r="R60" i="1"/>
  <c r="O60" i="1"/>
  <c r="O57" i="1" s="1"/>
  <c r="P57" i="1" s="1"/>
  <c r="N60" i="1"/>
  <c r="M60" i="1"/>
  <c r="P59" i="1"/>
  <c r="R58" i="1"/>
  <c r="R57" i="1" s="1"/>
  <c r="O58" i="1"/>
  <c r="N58" i="1"/>
  <c r="N57" i="1" s="1"/>
  <c r="M58" i="1"/>
  <c r="P56" i="1"/>
  <c r="R55" i="1"/>
  <c r="R52" i="1" s="1"/>
  <c r="O55" i="1"/>
  <c r="N55" i="1"/>
  <c r="P55" i="1"/>
  <c r="M55" i="1"/>
  <c r="P54" i="1"/>
  <c r="R53" i="1"/>
  <c r="O53" i="1"/>
  <c r="O52" i="1" s="1"/>
  <c r="P52" i="1" s="1"/>
  <c r="N53" i="1"/>
  <c r="M53" i="1"/>
  <c r="M52" i="1"/>
  <c r="P51" i="1"/>
  <c r="R50" i="1"/>
  <c r="O50" i="1"/>
  <c r="P50" i="1"/>
  <c r="N50" i="1"/>
  <c r="M50" i="1"/>
  <c r="M47" i="1" s="1"/>
  <c r="P49" i="1"/>
  <c r="R48" i="1"/>
  <c r="R47" i="1"/>
  <c r="O48" i="1"/>
  <c r="O47" i="1" s="1"/>
  <c r="P47" i="1" s="1"/>
  <c r="N48" i="1"/>
  <c r="M48" i="1"/>
  <c r="P46" i="1"/>
  <c r="R45" i="1"/>
  <c r="O45" i="1"/>
  <c r="N45" i="1"/>
  <c r="N42" i="1" s="1"/>
  <c r="N41" i="1" s="1"/>
  <c r="M45" i="1"/>
  <c r="P44" i="1"/>
  <c r="R43" i="1"/>
  <c r="R42" i="1" s="1"/>
  <c r="O43" i="1"/>
  <c r="O42" i="1" s="1"/>
  <c r="N43" i="1"/>
  <c r="M43" i="1"/>
  <c r="M42" i="1" s="1"/>
  <c r="M41" i="1" s="1"/>
  <c r="P40" i="1"/>
  <c r="P39" i="1"/>
  <c r="R38" i="1"/>
  <c r="R37" i="1"/>
  <c r="O38" i="1"/>
  <c r="P38" i="1" s="1"/>
  <c r="N38" i="1"/>
  <c r="M38" i="1"/>
  <c r="M37" i="1"/>
  <c r="P36" i="1"/>
  <c r="R35" i="1"/>
  <c r="R34" i="1"/>
  <c r="O35" i="1"/>
  <c r="O34" i="1" s="1"/>
  <c r="P34" i="1" s="1"/>
  <c r="N35" i="1"/>
  <c r="N34" i="1"/>
  <c r="M35" i="1"/>
  <c r="M34" i="1" s="1"/>
  <c r="P33" i="1"/>
  <c r="R32" i="1"/>
  <c r="O32" i="1"/>
  <c r="O22" i="1" s="1"/>
  <c r="P22" i="1" s="1"/>
  <c r="N32" i="1"/>
  <c r="M32" i="1"/>
  <c r="P31" i="1"/>
  <c r="R30" i="1"/>
  <c r="N30" i="1"/>
  <c r="P30" i="1" s="1"/>
  <c r="M30" i="1"/>
  <c r="P29" i="1"/>
  <c r="R28" i="1"/>
  <c r="N28" i="1"/>
  <c r="M28" i="1"/>
  <c r="P27" i="1"/>
  <c r="R26" i="1"/>
  <c r="O26" i="1"/>
  <c r="N26" i="1"/>
  <c r="P26" i="1" s="1"/>
  <c r="M26" i="1"/>
  <c r="P25" i="1"/>
  <c r="P24" i="1"/>
  <c r="R23" i="1"/>
  <c r="R22" i="1"/>
  <c r="O23" i="1"/>
  <c r="N23" i="1"/>
  <c r="N22" i="1"/>
  <c r="M23" i="1"/>
  <c r="M22" i="1" s="1"/>
  <c r="P21" i="1"/>
  <c r="R20" i="1"/>
  <c r="O20" i="1"/>
  <c r="P20" i="1"/>
  <c r="N20" i="1"/>
  <c r="M20" i="1"/>
  <c r="P19" i="1"/>
  <c r="R18" i="1"/>
  <c r="O18" i="1"/>
  <c r="P18" i="1" s="1"/>
  <c r="O15" i="1"/>
  <c r="N18" i="1"/>
  <c r="M18" i="1"/>
  <c r="P17" i="1"/>
  <c r="R16" i="1"/>
  <c r="R15" i="1" s="1"/>
  <c r="R14" i="1" s="1"/>
  <c r="N16" i="1"/>
  <c r="M16" i="1"/>
  <c r="M15" i="1" s="1"/>
  <c r="N15" i="1"/>
  <c r="P15" i="1" s="1"/>
  <c r="P64" i="1"/>
  <c r="R114" i="1"/>
  <c r="P16" i="1"/>
  <c r="P32" i="1"/>
  <c r="N52" i="1"/>
  <c r="M57" i="1"/>
  <c r="P71" i="1"/>
  <c r="P92" i="1"/>
  <c r="P148" i="1"/>
  <c r="P28" i="1"/>
  <c r="P23" i="1"/>
  <c r="N47" i="1"/>
  <c r="P79" i="1"/>
  <c r="O77" i="1"/>
  <c r="P77" i="1"/>
  <c r="N114" i="1"/>
  <c r="P114" i="1" s="1"/>
  <c r="P137" i="1"/>
  <c r="O136" i="1"/>
  <c r="P136" i="1"/>
  <c r="O63" i="1"/>
  <c r="P63" i="1" s="1"/>
  <c r="P84" i="1"/>
  <c r="O88" i="1"/>
  <c r="P88" i="1"/>
  <c r="P115" i="1"/>
  <c r="P81" i="1"/>
  <c r="P43" i="1"/>
  <c r="O120" i="1"/>
  <c r="N37" i="1"/>
  <c r="N152" i="1"/>
  <c r="N151" i="1"/>
  <c r="O62" i="1"/>
  <c r="R62" i="1" l="1"/>
  <c r="M62" i="1"/>
  <c r="Q62" i="1" s="1"/>
  <c r="O41" i="1"/>
  <c r="P42" i="1"/>
  <c r="M14" i="1"/>
  <c r="R41" i="1"/>
  <c r="R13" i="1" s="1"/>
  <c r="R12" i="1" s="1"/>
  <c r="R11" i="1" s="1"/>
  <c r="R10" i="1" s="1"/>
  <c r="R9" i="1" s="1"/>
  <c r="R8" i="1" s="1"/>
  <c r="N141" i="1"/>
  <c r="P142" i="1"/>
  <c r="P147" i="1"/>
  <c r="O146" i="1"/>
  <c r="N14" i="1"/>
  <c r="P48" i="1"/>
  <c r="O37" i="1"/>
  <c r="P37" i="1" s="1"/>
  <c r="P35" i="1"/>
  <c r="P53" i="1"/>
  <c r="P58" i="1"/>
  <c r="P60" i="1"/>
  <c r="O152" i="1"/>
  <c r="P45" i="1"/>
  <c r="N95" i="1"/>
  <c r="P95" i="1" s="1"/>
  <c r="P68" i="1"/>
  <c r="Q146" i="1" l="1"/>
  <c r="P146" i="1"/>
  <c r="T146" i="1" s="1"/>
  <c r="M13" i="1"/>
  <c r="M12" i="1" s="1"/>
  <c r="M11" i="1" s="1"/>
  <c r="M10" i="1" s="1"/>
  <c r="M9" i="1" s="1"/>
  <c r="M8" i="1" s="1"/>
  <c r="Q41" i="1"/>
  <c r="P41" i="1"/>
  <c r="T41" i="1" s="1"/>
  <c r="N13" i="1"/>
  <c r="N12" i="1" s="1"/>
  <c r="N11" i="1" s="1"/>
  <c r="N10" i="1" s="1"/>
  <c r="N9" i="1" s="1"/>
  <c r="N8" i="1" s="1"/>
  <c r="N62" i="1"/>
  <c r="P62" i="1" s="1"/>
  <c r="T62" i="1" s="1"/>
  <c r="O14" i="1"/>
  <c r="O151" i="1"/>
  <c r="P152" i="1"/>
  <c r="P141" i="1"/>
  <c r="T141" i="1" s="1"/>
  <c r="Q141" i="1"/>
  <c r="P151" i="1" l="1"/>
  <c r="Q151" i="1"/>
  <c r="O13" i="1"/>
  <c r="Q14" i="1"/>
  <c r="P14" i="1"/>
  <c r="T14" i="1" s="1"/>
  <c r="T156" i="1"/>
  <c r="P13" i="1" l="1"/>
  <c r="O12" i="1"/>
  <c r="P12" i="1" l="1"/>
  <c r="O11" i="1"/>
  <c r="O10" i="1" l="1"/>
  <c r="P11" i="1"/>
  <c r="P10" i="1" l="1"/>
  <c r="O9" i="1"/>
  <c r="P9" i="1" l="1"/>
  <c r="O8" i="1"/>
  <c r="Q8" i="1" l="1"/>
  <c r="P8" i="1"/>
</calcChain>
</file>

<file path=xl/sharedStrings.xml><?xml version="1.0" encoding="utf-8"?>
<sst xmlns="http://schemas.openxmlformats.org/spreadsheetml/2006/main" count="324" uniqueCount="161">
  <si>
    <t>"A" CETVELİ ÖDENEKLER</t>
  </si>
  <si>
    <t>(Madde 2)</t>
  </si>
  <si>
    <t>KURUM ADI : TOPRAK ÜRÜNLERİ KURUMU</t>
  </si>
  <si>
    <t>KURUM.</t>
  </si>
  <si>
    <t xml:space="preserve">FONKSİYONEL </t>
  </si>
  <si>
    <t>FİN.</t>
  </si>
  <si>
    <t xml:space="preserve">EKONOMİK </t>
  </si>
  <si>
    <t>AÇIKLAMA</t>
  </si>
  <si>
    <t>2020 BÜTÇE ÖDENEĞİ (TL)</t>
  </si>
  <si>
    <t>2020 TADİL ÖDENEK (TL)</t>
  </si>
  <si>
    <t>2021 BÜTÇE ÖDENEĞİ (TL)</t>
  </si>
  <si>
    <t>ARTIŞ VEYA AZALIŞ (TL)</t>
  </si>
  <si>
    <t>9 AYLIK GERÇEKLEŞME</t>
  </si>
  <si>
    <t>SINIF.</t>
  </si>
  <si>
    <t>SINIFLANDIRMA</t>
  </si>
  <si>
    <t>I</t>
  </si>
  <si>
    <t>II</t>
  </si>
  <si>
    <t>III</t>
  </si>
  <si>
    <t>IV</t>
  </si>
  <si>
    <t>38</t>
  </si>
  <si>
    <t>TOPRAK ÜRÜNLERİ KURUMU</t>
  </si>
  <si>
    <t>00</t>
  </si>
  <si>
    <t>04</t>
  </si>
  <si>
    <t>EKONOMİK İŞLER VE HİZMETLER</t>
  </si>
  <si>
    <t>2</t>
  </si>
  <si>
    <t>Tarım, Ormancılık, Balıkçılık ve Avcılık Hizmetleri</t>
  </si>
  <si>
    <t>1</t>
  </si>
  <si>
    <t>Tarım Hizmetleri</t>
  </si>
  <si>
    <t>Mahalli Kaynaklar</t>
  </si>
  <si>
    <t>01</t>
  </si>
  <si>
    <t>PERSONEL GİDERLERİ</t>
  </si>
  <si>
    <t xml:space="preserve">MEMUR MAAŞLARI </t>
  </si>
  <si>
    <t>Temel Maaşlar</t>
  </si>
  <si>
    <t>Memur Maaşları</t>
  </si>
  <si>
    <t>3</t>
  </si>
  <si>
    <t>Ödenekler</t>
  </si>
  <si>
    <t>5</t>
  </si>
  <si>
    <t>Ek Çalışma Karşılıkları</t>
  </si>
  <si>
    <t>İŞÇİLER</t>
  </si>
  <si>
    <t>İşçilerin Ücretleri</t>
  </si>
  <si>
    <t>Daimi İşçilerin Ücretleri</t>
  </si>
  <si>
    <t>02</t>
  </si>
  <si>
    <t>Geçici İşçilerin Ücretleri</t>
  </si>
  <si>
    <t>İşçilerin İhbar ve Kıdem Tazminatları</t>
  </si>
  <si>
    <t>İşçilerin Ek Mesaileri</t>
  </si>
  <si>
    <t>6</t>
  </si>
  <si>
    <t>İşçilerin Tahsisatları</t>
  </si>
  <si>
    <t>9</t>
  </si>
  <si>
    <t>İşçilerin Diğer Ödemeleri</t>
  </si>
  <si>
    <t>4</t>
  </si>
  <si>
    <t>GEÇİCİ PERSONEL</t>
  </si>
  <si>
    <t>Temel Maaş ve Ücretler</t>
  </si>
  <si>
    <t>Geçici Memur Maaşları</t>
  </si>
  <si>
    <t>DİĞER PERSONEL</t>
  </si>
  <si>
    <t>Ücret ve Diğer Ödemeler</t>
  </si>
  <si>
    <t>20</t>
  </si>
  <si>
    <t>Kamuda Görevli Harici TÜK Personeli Ödemeleri</t>
  </si>
  <si>
    <t>90</t>
  </si>
  <si>
    <t>Diğer Personele Yapılan Diğer Ödemeler (Mevsimlik İşçi)</t>
  </si>
  <si>
    <t>SOSYAL GÜVENLİK KURUMUNA KURUM PRİMİ GİDERLERİ</t>
  </si>
  <si>
    <t xml:space="preserve">MEMURLAR </t>
  </si>
  <si>
    <t>Sosyal Sigorta Kurumuna</t>
  </si>
  <si>
    <t>İhtiyat Sandığına</t>
  </si>
  <si>
    <t>03</t>
  </si>
  <si>
    <t>MAL VE HİZMET ALIM GİDERLERİ</t>
  </si>
  <si>
    <t>TÜKETİME YÖNELİK MAL VE MALZEME ALIMLARI</t>
  </si>
  <si>
    <t>Kırtasiye ve Büro Malzemesi Alımları</t>
  </si>
  <si>
    <t>Kırtasiye Alımları</t>
  </si>
  <si>
    <t>Büro Malzemesi Alımları</t>
  </si>
  <si>
    <t>05</t>
  </si>
  <si>
    <t>Baskı ve Cilt Giderleri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</si>
  <si>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</si>
  <si>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</si>
  <si>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</si>
  <si>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</si>
  <si>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</si>
  <si>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</si>
  <si>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</si>
  <si>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Giyim ve Kuşam Alımları</t>
  </si>
  <si>
    <t>Giyecek Alımları (Kişisel Kuşam ve Donanım Dahil)</t>
  </si>
  <si>
    <t>Özel Malzeme Alımları</t>
  </si>
  <si>
    <t>Laboratuvar Malzemesi ve Kimyevi Temrinlik Malzeme Alımları</t>
  </si>
  <si>
    <t>Zirai Malzeme ve İlaç Alımları</t>
  </si>
  <si>
    <t>Diğer Özel Malzeme Alımları</t>
  </si>
  <si>
    <t>Diğer Tüketim Mal ve Malzemesi Alımları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</si>
  <si>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</si>
  <si>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</si>
  <si>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</si>
  <si>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</si>
  <si>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</si>
  <si>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</si>
  <si>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Diğer Yasal Giderler</t>
  </si>
  <si>
    <t>Ödenecek Vergi, Resim, Harçlar ve Benzeri Giderler</t>
  </si>
  <si>
    <t>Vergi Ödemeleri ve Benzeri Giderleri</t>
  </si>
  <si>
    <t>İşletme Ruhsatı Ödemeleri ve Benzeri Giderler</t>
  </si>
  <si>
    <t>HİZMET ALIMLARI</t>
  </si>
  <si>
    <t>Haberleşme Giderleri</t>
  </si>
  <si>
    <t>Posta ve Telgraf Giderleri</t>
  </si>
  <si>
    <t>Telefon Abonelik ve Kullanım Ücretleri</t>
  </si>
  <si>
    <t>Bilgiye Abonelik Giderleri (İnternet abonelik ücretleri dahil)</t>
  </si>
  <si>
    <t>Taşıma Giderleri</t>
  </si>
  <si>
    <t>Yük Taşıma Giderleri</t>
  </si>
  <si>
    <t>Diğer Taşıma Giderleri</t>
  </si>
  <si>
    <t>Tarifeye Bağlı Ödemeler</t>
  </si>
  <si>
    <t>İlan Giderleri</t>
  </si>
  <si>
    <t>Sigorta Giderleri</t>
  </si>
  <si>
    <t>Komisyon Giderleri</t>
  </si>
  <si>
    <t>Kiralar</t>
  </si>
  <si>
    <t>Taşıt Kiralaması Giderleri</t>
  </si>
  <si>
    <t>İş Makinesi Kiralanması Giderleri</t>
  </si>
  <si>
    <t>Hizmet Binası Kiralama Giderleri</t>
  </si>
  <si>
    <t>07</t>
  </si>
  <si>
    <t>Arsa Arazi Kiralanması Giderleri</t>
  </si>
  <si>
    <t>Diğer Hizmet Alımları</t>
  </si>
  <si>
    <t>TEMSİL VE TANITMA GİDERLERİ</t>
  </si>
  <si>
    <t>Temsil Giderleri</t>
  </si>
  <si>
    <t>Ağırlama, Tören, Fuar, Organizasyon Giderleri</t>
  </si>
  <si>
    <t>Tanıtma Giderleri</t>
  </si>
  <si>
    <t>Tanıtma, Ağırlama, Tören, Fuar, Organizasyon Giderleri</t>
  </si>
  <si>
    <t>7</t>
  </si>
  <si>
    <t>MENKUL MAL, GAYRİMADDİ HAK ALIM, BAK. VE ONA. GİD.</t>
  </si>
  <si>
    <t>Menkul Mal Alım Giderleri</t>
  </si>
  <si>
    <t>Büro ve İşyeri Mal ve Malzeme Alımları</t>
  </si>
  <si>
    <t>Büro ve İşyeri Makine ve Techizat Alımları</t>
  </si>
  <si>
    <t>Avadanlık ve Yedek Parça Alımları</t>
  </si>
  <si>
    <t>Yangından Korunma Malzemeleri Alımları</t>
  </si>
  <si>
    <t>Teknik Techizat Alımları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</si>
  <si>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</si>
  <si>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</si>
  <si>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</si>
  <si>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</si>
  <si>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</si>
  <si>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</si>
  <si>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</si>
  <si>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İş Makinesi Onarım Giderleri</t>
  </si>
  <si>
    <t>Laboratuar Cihaz Bakım ve Onarım Giderleri</t>
  </si>
  <si>
    <t>8</t>
  </si>
  <si>
    <t>GAYRİMENKUL MAL BAKIM VE ONARIM GİDERLERİ</t>
  </si>
  <si>
    <t>Hizmet Binaları ve Depoların Bakım ve Onarım Giderleri</t>
  </si>
  <si>
    <t>Büro Bakım ve Onarım Giderleri</t>
  </si>
  <si>
    <t>Atölye ve Tesis Binaları Bakım ve Onarım Giderleri</t>
  </si>
  <si>
    <t>Diğer Hizmet Binası Bakım ve Onarım Giderleri</t>
  </si>
  <si>
    <t>FAİZ GİDERLERİ</t>
  </si>
  <si>
    <t>KISA VADELİ NAKİT İŞLEMLERE AİT FAİZ GİDERLERİ</t>
  </si>
  <si>
    <t>Kısa Vadeli Nakit İşlemlere Ait Faiz Giderleri</t>
  </si>
  <si>
    <t>TL Cinsinden Kısa Vadeli Nakit İşlemlere Ait Faiz Giderleri</t>
  </si>
  <si>
    <t>Döviz Cinsinden Kısa Vadeli Nakit İşlemlere Ait Faiz Giderleri</t>
  </si>
  <si>
    <t>CARİ TRANSFERLER</t>
  </si>
  <si>
    <t>HANE HALKINA YAPILAN TRANSFERLER</t>
  </si>
  <si>
    <t>Sosyal Amaçlı Transferler</t>
  </si>
  <si>
    <t>12</t>
  </si>
  <si>
    <t>Emekli Maaşları</t>
  </si>
  <si>
    <t>13</t>
  </si>
  <si>
    <t>Emekli İkramiyeleri</t>
  </si>
  <si>
    <t>06</t>
  </si>
  <si>
    <t>SERMAYE GİDERLERİ</t>
  </si>
  <si>
    <t>STOK ALIMLARI</t>
  </si>
  <si>
    <t>Tarımsal Ürünler</t>
  </si>
  <si>
    <t>Buğday Alımları</t>
  </si>
  <si>
    <t>Arpa Alımları</t>
  </si>
  <si>
    <t>Diğer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</si>
</sst>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.00_-;\-* #,##0.0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 Narrow"/>
      <family val="2"/>
      <charset val="162"/>
    </font>
    <font>
      <sz val="9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color theme="1"/>
      <name val="Arial Narrow"/>
      <family val="2"/>
      <charset val="162"/>
    </font>
    <font>
      <sz val="9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1" fillId="0" borderId="0"/>
  </cellStyleXfs>
  <cellXfs count="69">
    <xf numFmtId="0" fontId="0" fillId="0" borderId="0" xfId="0"/>
    <xf numFmtId="0" fontId="5" fillId="0" borderId="0" xfId="0" applyFont="1"/>
    <xf numFmtId="4" fontId="2" fillId="0" borderId="0" xfId="2" applyNumberFormat="1" applyFont="1" applyFill="1" applyAlignment="1">
      <alignment horizontal="center"/>
    </xf>
    <xf numFmtId="0" fontId="2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/>
    </xf>
    <xf numFmtId="49" fontId="2" fillId="0" borderId="4" xfId="2" applyNumberFormat="1" applyFont="1" applyBorder="1" applyAlignment="1">
      <alignment horizontal="center"/>
    </xf>
    <xf numFmtId="49" fontId="2" fillId="0" borderId="5" xfId="2" applyNumberFormat="1" applyFont="1" applyBorder="1" applyAlignment="1">
      <alignment horizontal="center"/>
    </xf>
    <xf numFmtId="49" fontId="2" fillId="0" borderId="5" xfId="2" applyNumberFormat="1" applyFont="1" applyBorder="1" applyAlignment="1">
      <alignment horizontal="left"/>
    </xf>
    <xf numFmtId="4" fontId="2" fillId="2" borderId="6" xfId="2" applyNumberFormat="1" applyFont="1" applyFill="1" applyBorder="1" applyAlignment="1">
      <alignment horizontal="right"/>
    </xf>
    <xf numFmtId="4" fontId="2" fillId="2" borderId="7" xfId="2" applyNumberFormat="1" applyFont="1" applyFill="1" applyBorder="1" applyAlignment="1">
      <alignment horizontal="right"/>
    </xf>
    <xf numFmtId="49" fontId="2" fillId="0" borderId="8" xfId="2" applyNumberFormat="1" applyFont="1" applyBorder="1" applyAlignment="1">
      <alignment horizontal="center"/>
    </xf>
    <xf numFmtId="49" fontId="2" fillId="0" borderId="9" xfId="2" applyNumberFormat="1" applyFont="1" applyBorder="1" applyAlignment="1">
      <alignment horizontal="center"/>
    </xf>
    <xf numFmtId="49" fontId="2" fillId="0" borderId="6" xfId="2" applyNumberFormat="1" applyFont="1" applyBorder="1" applyAlignment="1">
      <alignment horizontal="center"/>
    </xf>
    <xf numFmtId="49" fontId="2" fillId="0" borderId="6" xfId="2" applyNumberFormat="1" applyFont="1" applyBorder="1" applyAlignment="1">
      <alignment horizontal="left"/>
    </xf>
    <xf numFmtId="4" fontId="5" fillId="0" borderId="0" xfId="0" applyNumberFormat="1" applyFont="1"/>
    <xf numFmtId="49" fontId="3" fillId="0" borderId="8" xfId="2" applyNumberFormat="1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49" fontId="3" fillId="0" borderId="6" xfId="2" applyNumberFormat="1" applyFont="1" applyBorder="1" applyAlignment="1">
      <alignment horizontal="center"/>
    </xf>
    <xf numFmtId="49" fontId="3" fillId="0" borderId="6" xfId="2" applyNumberFormat="1" applyFont="1" applyBorder="1" applyAlignment="1">
      <alignment horizontal="left"/>
    </xf>
    <xf numFmtId="4" fontId="6" fillId="2" borderId="6" xfId="2" applyNumberFormat="1" applyFont="1" applyFill="1" applyBorder="1" applyAlignment="1">
      <alignment horizontal="right"/>
    </xf>
    <xf numFmtId="4" fontId="6" fillId="0" borderId="10" xfId="0" applyNumberFormat="1" applyFont="1" applyBorder="1"/>
    <xf numFmtId="0" fontId="6" fillId="0" borderId="0" xfId="0" applyFont="1"/>
    <xf numFmtId="4" fontId="5" fillId="2" borderId="6" xfId="2" applyNumberFormat="1" applyFont="1" applyFill="1" applyBorder="1" applyAlignment="1">
      <alignment horizontal="right"/>
    </xf>
    <xf numFmtId="4" fontId="5" fillId="2" borderId="7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>
      <alignment horizontal="right"/>
    </xf>
    <xf numFmtId="4" fontId="3" fillId="2" borderId="6" xfId="2" applyNumberFormat="1" applyFont="1" applyFill="1" applyBorder="1" applyAlignment="1">
      <alignment horizontal="right"/>
    </xf>
    <xf numFmtId="4" fontId="2" fillId="0" borderId="6" xfId="2" applyNumberFormat="1" applyFont="1" applyFill="1" applyBorder="1" applyAlignment="1">
      <alignment horizontal="right"/>
    </xf>
    <xf numFmtId="4" fontId="2" fillId="0" borderId="7" xfId="2" applyNumberFormat="1" applyFont="1" applyFill="1" applyBorder="1" applyAlignment="1">
      <alignment horizontal="right"/>
    </xf>
    <xf numFmtId="2" fontId="5" fillId="0" borderId="0" xfId="0" applyNumberFormat="1" applyFont="1"/>
    <xf numFmtId="4" fontId="3" fillId="0" borderId="6" xfId="2" applyNumberFormat="1" applyFont="1" applyFill="1" applyBorder="1" applyAlignment="1">
      <alignment horizontal="right"/>
    </xf>
    <xf numFmtId="49" fontId="3" fillId="0" borderId="11" xfId="2" applyNumberFormat="1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49" fontId="3" fillId="0" borderId="13" xfId="2" applyNumberFormat="1" applyFont="1" applyBorder="1" applyAlignment="1">
      <alignment horizontal="left"/>
    </xf>
    <xf numFmtId="4" fontId="3" fillId="2" borderId="13" xfId="2" applyNumberFormat="1" applyFont="1" applyFill="1" applyBorder="1" applyAlignment="1">
      <alignment horizontal="right"/>
    </xf>
    <xf numFmtId="4" fontId="6" fillId="0" borderId="14" xfId="0" applyNumberFormat="1" applyFont="1" applyBorder="1"/>
    <xf numFmtId="165" fontId="6" fillId="0" borderId="0" xfId="1" applyNumberFormat="1" applyFont="1" applyAlignment="1">
      <alignment horizontal="right"/>
    </xf>
    <xf numFmtId="0" fontId="2" fillId="0" borderId="0" xfId="3" applyFont="1"/>
    <xf numFmtId="4" fontId="2" fillId="0" borderId="0" xfId="2" applyNumberFormat="1" applyFont="1" applyFill="1"/>
    <xf numFmtId="165" fontId="5" fillId="0" borderId="0" xfId="1" applyNumberFormat="1" applyFont="1" applyAlignment="1">
      <alignment horizontal="right"/>
    </xf>
    <xf numFmtId="4" fontId="6" fillId="0" borderId="0" xfId="0" applyNumberFormat="1" applyFont="1"/>
    <xf numFmtId="4" fontId="2" fillId="2" borderId="19" xfId="2" applyNumberFormat="1" applyFont="1" applyFill="1" applyBorder="1" applyAlignment="1">
      <alignment horizontal="center" vertical="center" wrapText="1"/>
    </xf>
    <xf numFmtId="4" fontId="2" fillId="2" borderId="20" xfId="2" quotePrefix="1" applyNumberFormat="1" applyFont="1" applyFill="1" applyBorder="1" applyAlignment="1">
      <alignment horizontal="center" vertical="center" wrapText="1"/>
    </xf>
    <xf numFmtId="4" fontId="2" fillId="2" borderId="21" xfId="2" quotePrefix="1" applyNumberFormat="1" applyFont="1" applyFill="1" applyBorder="1" applyAlignment="1">
      <alignment horizontal="center" vertical="center" wrapText="1"/>
    </xf>
    <xf numFmtId="2" fontId="2" fillId="0" borderId="25" xfId="2" applyNumberFormat="1" applyFont="1" applyBorder="1" applyAlignment="1">
      <alignment horizontal="center" vertical="top"/>
    </xf>
    <xf numFmtId="2" fontId="2" fillId="0" borderId="26" xfId="2" applyNumberFormat="1" applyFont="1" applyBorder="1" applyAlignment="1">
      <alignment horizontal="center" vertical="top"/>
    </xf>
    <xf numFmtId="2" fontId="2" fillId="0" borderId="27" xfId="2" applyNumberFormat="1" applyFont="1" applyBorder="1" applyAlignment="1">
      <alignment horizontal="center" vertical="top"/>
    </xf>
    <xf numFmtId="2" fontId="2" fillId="0" borderId="0" xfId="2" applyNumberFormat="1" applyFont="1" applyAlignment="1">
      <alignment horizontal="center" vertical="top"/>
    </xf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left"/>
    </xf>
    <xf numFmtId="2" fontId="2" fillId="0" borderId="15" xfId="2" applyNumberFormat="1" applyFont="1" applyBorder="1" applyAlignment="1">
      <alignment horizontal="center" vertical="top"/>
    </xf>
    <xf numFmtId="2" fontId="2" fillId="0" borderId="16" xfId="2" applyNumberFormat="1" applyFont="1" applyBorder="1" applyAlignment="1">
      <alignment horizontal="center" vertical="top"/>
    </xf>
    <xf numFmtId="2" fontId="2" fillId="0" borderId="17" xfId="2" applyNumberFormat="1" applyFont="1" applyBorder="1" applyAlignment="1">
      <alignment horizontal="center" vertical="top"/>
    </xf>
    <xf numFmtId="2" fontId="2" fillId="0" borderId="18" xfId="2" applyNumberFormat="1" applyFont="1" applyBorder="1" applyAlignment="1">
      <alignment horizontal="center" vertical="top"/>
    </xf>
    <xf numFmtId="2" fontId="2" fillId="0" borderId="19" xfId="2" applyNumberFormat="1" applyFont="1" applyBorder="1" applyAlignment="1">
      <alignment horizontal="center" vertical="center"/>
    </xf>
    <xf numFmtId="2" fontId="2" fillId="0" borderId="20" xfId="2" applyNumberFormat="1" applyFont="1" applyBorder="1" applyAlignment="1">
      <alignment horizontal="center" vertical="center"/>
    </xf>
    <xf numFmtId="2" fontId="2" fillId="0" borderId="21" xfId="2" applyNumberFormat="1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top"/>
    </xf>
    <xf numFmtId="0" fontId="2" fillId="0" borderId="18" xfId="2" applyFont="1" applyBorder="1" applyAlignment="1">
      <alignment horizontal="center" vertical="top"/>
    </xf>
    <xf numFmtId="0" fontId="2" fillId="0" borderId="16" xfId="2" applyFont="1" applyBorder="1" applyAlignment="1">
      <alignment horizontal="center" vertical="top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4" fontId="2" fillId="2" borderId="22" xfId="2" applyNumberFormat="1" applyFont="1" applyFill="1" applyBorder="1" applyAlignment="1">
      <alignment horizontal="center" vertical="center" wrapText="1"/>
    </xf>
    <xf numFmtId="4" fontId="2" fillId="2" borderId="23" xfId="2" applyNumberFormat="1" applyFont="1" applyFill="1" applyBorder="1" applyAlignment="1">
      <alignment horizontal="center" vertical="center" wrapText="1"/>
    </xf>
    <xf numFmtId="4" fontId="2" fillId="2" borderId="24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bütçe formları" xfId="2"/>
    <cellStyle name="Normal_Sheet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zoomScale="115" zoomScaleNormal="115" workbookViewId="0">
      <selection activeCell="L52" sqref="L52"/>
    </sheetView>
  </sheetViews>
  <sheetFormatPr defaultColWidth="10.42578125" defaultRowHeight="13.5" x14ac:dyDescent="0.25"/>
  <cols>
    <col min="1" max="11" width="2.85546875" style="1" customWidth="1"/>
    <col min="12" max="12" width="44.140625" style="1" bestFit="1" customWidth="1"/>
    <col min="13" max="15" width="11.5703125" style="1" bestFit="1" customWidth="1"/>
    <col min="16" max="16" width="10.42578125" style="1" bestFit="1" customWidth="1"/>
    <col min="17" max="17" width="4.42578125" style="1" hidden="1" customWidth="1"/>
    <col min="18" max="18" width="14.42578125" style="1" hidden="1" customWidth="1"/>
    <col min="19" max="19" width="0" style="1" hidden="1" customWidth="1"/>
    <col min="20" max="20" width="12.5703125" style="1" hidden="1" customWidth="1"/>
    <col min="21" max="21" width="3.28515625" style="1" customWidth="1"/>
    <col min="22" max="22" width="9.140625" style="1" customWidth="1"/>
    <col min="23" max="23" width="9.140625" style="16" customWidth="1"/>
    <col min="24" max="239" width="9.140625" style="1" customWidth="1"/>
    <col min="240" max="250" width="2.85546875" style="1" customWidth="1"/>
    <col min="251" max="251" width="28.42578125" style="1" customWidth="1"/>
    <col min="252" max="253" width="11.5703125" style="1" bestFit="1" customWidth="1"/>
    <col min="254" max="254" width="14.28515625" style="1" bestFit="1" customWidth="1"/>
    <col min="255" max="255" width="11.5703125" style="1" bestFit="1" customWidth="1"/>
    <col min="256" max="256" width="10.42578125" style="1" bestFit="1"/>
    <col min="257" max="16384" width="10.42578125" style="1"/>
  </cols>
  <sheetData>
    <row r="1" spans="1:20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0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0" x14ac:dyDescent="0.2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"/>
      <c r="N3" s="2"/>
      <c r="O3" s="2"/>
      <c r="R3" s="2"/>
    </row>
    <row r="4" spans="1:20" ht="14.2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R4" s="2"/>
    </row>
    <row r="5" spans="1:20" x14ac:dyDescent="0.25">
      <c r="A5" s="53" t="s">
        <v>3</v>
      </c>
      <c r="B5" s="54"/>
      <c r="C5" s="55" t="s">
        <v>4</v>
      </c>
      <c r="D5" s="56"/>
      <c r="E5" s="56"/>
      <c r="F5" s="54"/>
      <c r="G5" s="57" t="s">
        <v>5</v>
      </c>
      <c r="H5" s="60" t="s">
        <v>6</v>
      </c>
      <c r="I5" s="61"/>
      <c r="J5" s="61"/>
      <c r="K5" s="62"/>
      <c r="L5" s="63" t="s">
        <v>7</v>
      </c>
      <c r="M5" s="43" t="s">
        <v>8</v>
      </c>
      <c r="N5" s="43" t="s">
        <v>9</v>
      </c>
      <c r="O5" s="43" t="s">
        <v>10</v>
      </c>
      <c r="P5" s="66" t="s">
        <v>11</v>
      </c>
      <c r="R5" s="43" t="s">
        <v>12</v>
      </c>
    </row>
    <row r="6" spans="1:20" x14ac:dyDescent="0.25">
      <c r="A6" s="46" t="s">
        <v>13</v>
      </c>
      <c r="B6" s="47"/>
      <c r="C6" s="48" t="s">
        <v>14</v>
      </c>
      <c r="D6" s="49"/>
      <c r="E6" s="49"/>
      <c r="F6" s="47"/>
      <c r="G6" s="58"/>
      <c r="H6" s="48" t="s">
        <v>14</v>
      </c>
      <c r="I6" s="49"/>
      <c r="J6" s="49"/>
      <c r="K6" s="47"/>
      <c r="L6" s="64"/>
      <c r="M6" s="44"/>
      <c r="N6" s="44"/>
      <c r="O6" s="44"/>
      <c r="P6" s="67"/>
      <c r="R6" s="44"/>
    </row>
    <row r="7" spans="1:20" x14ac:dyDescent="0.25">
      <c r="A7" s="4" t="s">
        <v>15</v>
      </c>
      <c r="B7" s="5" t="s">
        <v>16</v>
      </c>
      <c r="C7" s="5" t="s">
        <v>15</v>
      </c>
      <c r="D7" s="5" t="s">
        <v>16</v>
      </c>
      <c r="E7" s="5" t="s">
        <v>17</v>
      </c>
      <c r="F7" s="5" t="s">
        <v>18</v>
      </c>
      <c r="G7" s="59"/>
      <c r="H7" s="5" t="s">
        <v>15</v>
      </c>
      <c r="I7" s="5" t="s">
        <v>16</v>
      </c>
      <c r="J7" s="5" t="s">
        <v>17</v>
      </c>
      <c r="K7" s="5" t="s">
        <v>18</v>
      </c>
      <c r="L7" s="65"/>
      <c r="M7" s="45"/>
      <c r="N7" s="45"/>
      <c r="O7" s="45"/>
      <c r="P7" s="68"/>
      <c r="R7" s="45"/>
    </row>
    <row r="8" spans="1:20" x14ac:dyDescent="0.25">
      <c r="A8" s="6" t="s">
        <v>19</v>
      </c>
      <c r="B8" s="7"/>
      <c r="C8" s="8"/>
      <c r="D8" s="8"/>
      <c r="E8" s="8"/>
      <c r="F8" s="8"/>
      <c r="G8" s="8"/>
      <c r="H8" s="8"/>
      <c r="I8" s="8"/>
      <c r="J8" s="8"/>
      <c r="K8" s="8"/>
      <c r="L8" s="9" t="s">
        <v>20</v>
      </c>
      <c r="M8" s="10">
        <f>M9</f>
        <v>253500000</v>
      </c>
      <c r="N8" s="10">
        <f t="shared" ref="N8:R12" si="0">N9</f>
        <v>253500000</v>
      </c>
      <c r="O8" s="10">
        <f t="shared" si="0"/>
        <v>265936000</v>
      </c>
      <c r="P8" s="11">
        <f t="shared" ref="P8:P70" si="1">O8-N8</f>
        <v>12436000</v>
      </c>
      <c r="Q8" s="1">
        <f>(O8-N8)/N8*100</f>
        <v>4.9057199211045361</v>
      </c>
      <c r="R8" s="10" t="e">
        <f t="shared" si="0"/>
        <v>#REF!</v>
      </c>
    </row>
    <row r="9" spans="1:20" x14ac:dyDescent="0.25">
      <c r="A9" s="12"/>
      <c r="B9" s="13" t="s">
        <v>21</v>
      </c>
      <c r="C9" s="14"/>
      <c r="D9" s="14"/>
      <c r="E9" s="14"/>
      <c r="F9" s="14"/>
      <c r="G9" s="14"/>
      <c r="H9" s="14"/>
      <c r="I9" s="14"/>
      <c r="J9" s="14"/>
      <c r="K9" s="14"/>
      <c r="L9" s="15" t="s">
        <v>20</v>
      </c>
      <c r="M9" s="10">
        <f>M10</f>
        <v>253500000</v>
      </c>
      <c r="N9" s="10">
        <f t="shared" si="0"/>
        <v>253500000</v>
      </c>
      <c r="O9" s="10">
        <f t="shared" si="0"/>
        <v>265936000</v>
      </c>
      <c r="P9" s="11">
        <f t="shared" si="1"/>
        <v>12436000</v>
      </c>
      <c r="R9" s="10" t="e">
        <f t="shared" si="0"/>
        <v>#REF!</v>
      </c>
    </row>
    <row r="10" spans="1:20" x14ac:dyDescent="0.25">
      <c r="A10" s="12"/>
      <c r="B10" s="13"/>
      <c r="C10" s="14" t="s">
        <v>22</v>
      </c>
      <c r="D10" s="14"/>
      <c r="E10" s="14"/>
      <c r="F10" s="14"/>
      <c r="G10" s="14"/>
      <c r="H10" s="14"/>
      <c r="I10" s="14"/>
      <c r="J10" s="14"/>
      <c r="K10" s="14"/>
      <c r="L10" s="15" t="s">
        <v>23</v>
      </c>
      <c r="M10" s="10">
        <f>M11</f>
        <v>253500000</v>
      </c>
      <c r="N10" s="10">
        <f t="shared" si="0"/>
        <v>253500000</v>
      </c>
      <c r="O10" s="10">
        <f t="shared" si="0"/>
        <v>265936000</v>
      </c>
      <c r="P10" s="11">
        <f t="shared" si="1"/>
        <v>12436000</v>
      </c>
      <c r="R10" s="10" t="e">
        <f t="shared" si="0"/>
        <v>#REF!</v>
      </c>
    </row>
    <row r="11" spans="1:20" x14ac:dyDescent="0.25">
      <c r="A11" s="12"/>
      <c r="B11" s="13"/>
      <c r="C11" s="14"/>
      <c r="D11" s="14" t="s">
        <v>24</v>
      </c>
      <c r="E11" s="14"/>
      <c r="F11" s="14"/>
      <c r="G11" s="14"/>
      <c r="H11" s="14"/>
      <c r="I11" s="14"/>
      <c r="J11" s="14"/>
      <c r="K11" s="14"/>
      <c r="L11" s="15" t="s">
        <v>25</v>
      </c>
      <c r="M11" s="10">
        <f>M12</f>
        <v>253500000</v>
      </c>
      <c r="N11" s="10">
        <f t="shared" si="0"/>
        <v>253500000</v>
      </c>
      <c r="O11" s="10">
        <f t="shared" si="0"/>
        <v>265936000</v>
      </c>
      <c r="P11" s="11">
        <f t="shared" si="1"/>
        <v>12436000</v>
      </c>
      <c r="R11" s="10" t="e">
        <f t="shared" si="0"/>
        <v>#REF!</v>
      </c>
    </row>
    <row r="12" spans="1:20" x14ac:dyDescent="0.25">
      <c r="A12" s="12"/>
      <c r="B12" s="13"/>
      <c r="C12" s="14"/>
      <c r="D12" s="14"/>
      <c r="E12" s="14" t="s">
        <v>26</v>
      </c>
      <c r="F12" s="14" t="s">
        <v>21</v>
      </c>
      <c r="G12" s="14"/>
      <c r="H12" s="14"/>
      <c r="I12" s="14"/>
      <c r="J12" s="14"/>
      <c r="K12" s="14"/>
      <c r="L12" s="15" t="s">
        <v>27</v>
      </c>
      <c r="M12" s="10">
        <f>M13</f>
        <v>253500000</v>
      </c>
      <c r="N12" s="10">
        <f t="shared" si="0"/>
        <v>253500000</v>
      </c>
      <c r="O12" s="10">
        <f t="shared" si="0"/>
        <v>265936000</v>
      </c>
      <c r="P12" s="11">
        <f t="shared" si="1"/>
        <v>12436000</v>
      </c>
      <c r="R12" s="10" t="e">
        <f t="shared" si="0"/>
        <v>#REF!</v>
      </c>
    </row>
    <row r="13" spans="1:20" x14ac:dyDescent="0.25">
      <c r="A13" s="12"/>
      <c r="B13" s="13"/>
      <c r="C13" s="14"/>
      <c r="D13" s="14"/>
      <c r="E13" s="14"/>
      <c r="F13" s="14"/>
      <c r="G13" s="14" t="s">
        <v>26</v>
      </c>
      <c r="H13" s="14"/>
      <c r="I13" s="14"/>
      <c r="J13" s="14"/>
      <c r="K13" s="14"/>
      <c r="L13" s="15" t="s">
        <v>28</v>
      </c>
      <c r="M13" s="10">
        <f>M14+M41+M62+M141+M146+M151</f>
        <v>253500000</v>
      </c>
      <c r="N13" s="10">
        <f>N14+N41+N62+N141+N146+N151</f>
        <v>253500000</v>
      </c>
      <c r="O13" s="10">
        <f>O14+O41+O62+O141+O146+O151</f>
        <v>265936000</v>
      </c>
      <c r="P13" s="11">
        <f t="shared" si="1"/>
        <v>12436000</v>
      </c>
      <c r="R13" s="10" t="e">
        <f>R14+R41+R62+R141+R146+#REF!+R151</f>
        <v>#REF!</v>
      </c>
    </row>
    <row r="14" spans="1:20" x14ac:dyDescent="0.25">
      <c r="A14" s="12"/>
      <c r="B14" s="13"/>
      <c r="C14" s="14"/>
      <c r="D14" s="14"/>
      <c r="E14" s="14"/>
      <c r="F14" s="14"/>
      <c r="G14" s="14"/>
      <c r="H14" s="14" t="s">
        <v>29</v>
      </c>
      <c r="I14" s="14"/>
      <c r="J14" s="14"/>
      <c r="K14" s="14"/>
      <c r="L14" s="15" t="s">
        <v>30</v>
      </c>
      <c r="M14" s="10">
        <f>M15+M22+M34+M37</f>
        <v>30754800</v>
      </c>
      <c r="N14" s="10">
        <f>N15+N22+N34+N37</f>
        <v>30754800</v>
      </c>
      <c r="O14" s="10">
        <f>O15+O22+O34+O37</f>
        <v>32281000</v>
      </c>
      <c r="P14" s="11">
        <f t="shared" si="1"/>
        <v>1526200</v>
      </c>
      <c r="Q14" s="1">
        <f>(O14-N14)/N14*100</f>
        <v>4.9624774019014914</v>
      </c>
      <c r="R14" s="10">
        <f>R15+R22+R34+R37</f>
        <v>17960811.27</v>
      </c>
      <c r="T14" s="16">
        <f>P14</f>
        <v>1526200</v>
      </c>
    </row>
    <row r="15" spans="1:20" x14ac:dyDescent="0.25">
      <c r="A15" s="12"/>
      <c r="B15" s="13"/>
      <c r="C15" s="14"/>
      <c r="D15" s="14"/>
      <c r="E15" s="14"/>
      <c r="F15" s="14"/>
      <c r="G15" s="14"/>
      <c r="H15" s="14"/>
      <c r="I15" s="14" t="s">
        <v>26</v>
      </c>
      <c r="J15" s="14"/>
      <c r="K15" s="14"/>
      <c r="L15" s="15" t="s">
        <v>31</v>
      </c>
      <c r="M15" s="10">
        <f>M16+M18+M20</f>
        <v>3682000</v>
      </c>
      <c r="N15" s="10">
        <f>N16+N18+N20</f>
        <v>3682000</v>
      </c>
      <c r="O15" s="10">
        <f>O16+O18+O20</f>
        <v>3910000</v>
      </c>
      <c r="P15" s="11">
        <f t="shared" si="1"/>
        <v>228000</v>
      </c>
      <c r="R15" s="10">
        <f>R16+R18+R20</f>
        <v>2187252.4700000002</v>
      </c>
    </row>
    <row r="16" spans="1:20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4" t="s">
        <v>26</v>
      </c>
      <c r="K16" s="14"/>
      <c r="L16" s="15" t="s">
        <v>32</v>
      </c>
      <c r="M16" s="10">
        <f>M17</f>
        <v>3600000</v>
      </c>
      <c r="N16" s="10">
        <f>N17</f>
        <v>3600000</v>
      </c>
      <c r="O16" s="10">
        <f>O17</f>
        <v>3800000</v>
      </c>
      <c r="P16" s="11">
        <f t="shared" si="1"/>
        <v>200000</v>
      </c>
      <c r="R16" s="10">
        <f>R17</f>
        <v>2138019.14</v>
      </c>
    </row>
    <row r="17" spans="1:24" s="23" customFormat="1" x14ac:dyDescent="0.2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 t="s">
        <v>29</v>
      </c>
      <c r="L17" s="20" t="s">
        <v>33</v>
      </c>
      <c r="M17" s="21">
        <v>3600000</v>
      </c>
      <c r="N17" s="21">
        <v>3600000</v>
      </c>
      <c r="O17" s="21">
        <v>3800000</v>
      </c>
      <c r="P17" s="22">
        <f t="shared" si="1"/>
        <v>200000</v>
      </c>
      <c r="R17" s="21">
        <v>2138019.14</v>
      </c>
      <c r="W17" s="42"/>
    </row>
    <row r="18" spans="1:24" x14ac:dyDescent="0.25">
      <c r="A18" s="12"/>
      <c r="B18" s="13"/>
      <c r="C18" s="14"/>
      <c r="D18" s="14"/>
      <c r="E18" s="14"/>
      <c r="F18" s="14"/>
      <c r="G18" s="14"/>
      <c r="H18" s="14"/>
      <c r="I18" s="14"/>
      <c r="J18" s="14" t="s">
        <v>34</v>
      </c>
      <c r="K18" s="14"/>
      <c r="L18" s="15" t="s">
        <v>35</v>
      </c>
      <c r="M18" s="10">
        <f>M19</f>
        <v>61000</v>
      </c>
      <c r="N18" s="10">
        <f>N19</f>
        <v>61000</v>
      </c>
      <c r="O18" s="10">
        <f>O19</f>
        <v>70000</v>
      </c>
      <c r="P18" s="11">
        <f t="shared" si="1"/>
        <v>9000</v>
      </c>
      <c r="R18" s="10">
        <f>R19</f>
        <v>32748.77</v>
      </c>
    </row>
    <row r="19" spans="1:24" s="23" customFormat="1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 t="s">
        <v>29</v>
      </c>
      <c r="L19" s="20" t="s">
        <v>35</v>
      </c>
      <c r="M19" s="21">
        <v>61000</v>
      </c>
      <c r="N19" s="21">
        <v>61000</v>
      </c>
      <c r="O19" s="21">
        <v>70000</v>
      </c>
      <c r="P19" s="22">
        <f t="shared" si="1"/>
        <v>9000</v>
      </c>
      <c r="R19" s="21">
        <v>32748.77</v>
      </c>
      <c r="W19" s="42"/>
    </row>
    <row r="20" spans="1:24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 t="s">
        <v>36</v>
      </c>
      <c r="K20" s="14"/>
      <c r="L20" s="15" t="s">
        <v>37</v>
      </c>
      <c r="M20" s="10">
        <f>M21</f>
        <v>21000</v>
      </c>
      <c r="N20" s="10">
        <f>N21</f>
        <v>21000</v>
      </c>
      <c r="O20" s="10">
        <f>O21</f>
        <v>40000</v>
      </c>
      <c r="P20" s="11">
        <f t="shared" si="1"/>
        <v>19000</v>
      </c>
      <c r="R20" s="10">
        <f>R21</f>
        <v>16484.560000000001</v>
      </c>
    </row>
    <row r="21" spans="1:24" s="23" customFormat="1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 t="s">
        <v>29</v>
      </c>
      <c r="L21" s="20" t="s">
        <v>37</v>
      </c>
      <c r="M21" s="21">
        <v>21000</v>
      </c>
      <c r="N21" s="21">
        <v>21000</v>
      </c>
      <c r="O21" s="21">
        <v>40000</v>
      </c>
      <c r="P21" s="22">
        <f t="shared" si="1"/>
        <v>19000</v>
      </c>
      <c r="R21" s="21">
        <v>16484.560000000001</v>
      </c>
      <c r="W21" s="42"/>
    </row>
    <row r="22" spans="1:24" x14ac:dyDescent="0.25">
      <c r="A22" s="12"/>
      <c r="B22" s="13"/>
      <c r="C22" s="14"/>
      <c r="D22" s="14"/>
      <c r="E22" s="14"/>
      <c r="F22" s="14"/>
      <c r="G22" s="14"/>
      <c r="H22" s="14"/>
      <c r="I22" s="14" t="s">
        <v>34</v>
      </c>
      <c r="J22" s="14"/>
      <c r="K22" s="14"/>
      <c r="L22" s="15" t="s">
        <v>38</v>
      </c>
      <c r="M22" s="10">
        <f>M23+M26+M28+M30+M32</f>
        <v>16443800</v>
      </c>
      <c r="N22" s="10">
        <f>N23+N26+N28+N30+N32</f>
        <v>16443800</v>
      </c>
      <c r="O22" s="10">
        <f>O23+O26+O28+O30+O32</f>
        <v>17175000</v>
      </c>
      <c r="P22" s="11">
        <f t="shared" si="1"/>
        <v>731200</v>
      </c>
      <c r="R22" s="10">
        <f>R23+R26+R28+R30+R32</f>
        <v>11278881.549999999</v>
      </c>
    </row>
    <row r="23" spans="1:24" x14ac:dyDescent="0.25">
      <c r="A23" s="12"/>
      <c r="B23" s="13"/>
      <c r="C23" s="14"/>
      <c r="D23" s="14"/>
      <c r="E23" s="14"/>
      <c r="F23" s="14"/>
      <c r="G23" s="14"/>
      <c r="H23" s="14"/>
      <c r="I23" s="14"/>
      <c r="J23" s="14" t="s">
        <v>26</v>
      </c>
      <c r="K23" s="14"/>
      <c r="L23" s="15" t="s">
        <v>39</v>
      </c>
      <c r="M23" s="10">
        <f>M24+M25</f>
        <v>13000000</v>
      </c>
      <c r="N23" s="10">
        <f>N24+N25</f>
        <v>13000000</v>
      </c>
      <c r="O23" s="10">
        <f>O24+O25</f>
        <v>14100000</v>
      </c>
      <c r="P23" s="11">
        <f t="shared" si="1"/>
        <v>1100000</v>
      </c>
      <c r="R23" s="10">
        <f>R24+R25</f>
        <v>8484841.9499999993</v>
      </c>
    </row>
    <row r="24" spans="1:24" s="23" customFormat="1" x14ac:dyDescent="0.2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 t="s">
        <v>29</v>
      </c>
      <c r="L24" s="20" t="s">
        <v>40</v>
      </c>
      <c r="M24" s="21">
        <v>8200000</v>
      </c>
      <c r="N24" s="21">
        <v>8200000</v>
      </c>
      <c r="O24" s="21">
        <v>8900000</v>
      </c>
      <c r="P24" s="22">
        <f t="shared" si="1"/>
        <v>700000</v>
      </c>
      <c r="R24" s="21">
        <v>5192101.71</v>
      </c>
      <c r="W24" s="16"/>
      <c r="X24" s="42"/>
    </row>
    <row r="25" spans="1:24" s="23" customFormat="1" x14ac:dyDescent="0.25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 t="s">
        <v>41</v>
      </c>
      <c r="L25" s="20" t="s">
        <v>42</v>
      </c>
      <c r="M25" s="21">
        <v>4800000</v>
      </c>
      <c r="N25" s="21">
        <v>4800000</v>
      </c>
      <c r="O25" s="21">
        <v>5200000</v>
      </c>
      <c r="P25" s="22">
        <f t="shared" si="1"/>
        <v>400000</v>
      </c>
      <c r="R25" s="21">
        <v>3292740.24</v>
      </c>
      <c r="W25" s="16"/>
      <c r="X25" s="42"/>
    </row>
    <row r="26" spans="1:24" x14ac:dyDescent="0.25">
      <c r="A26" s="12"/>
      <c r="B26" s="13"/>
      <c r="C26" s="14"/>
      <c r="D26" s="14"/>
      <c r="E26" s="14"/>
      <c r="F26" s="14"/>
      <c r="G26" s="14"/>
      <c r="H26" s="14"/>
      <c r="I26" s="14"/>
      <c r="J26" s="14" t="s">
        <v>24</v>
      </c>
      <c r="K26" s="14"/>
      <c r="L26" s="15" t="s">
        <v>43</v>
      </c>
      <c r="M26" s="10">
        <f>M27</f>
        <v>2200000</v>
      </c>
      <c r="N26" s="10">
        <f>N27</f>
        <v>2200000</v>
      </c>
      <c r="O26" s="10">
        <f>O27</f>
        <v>2200000</v>
      </c>
      <c r="P26" s="11">
        <f t="shared" si="1"/>
        <v>0</v>
      </c>
      <c r="R26" s="10">
        <f>R27</f>
        <v>1992813.67</v>
      </c>
    </row>
    <row r="27" spans="1:24" s="23" customFormat="1" x14ac:dyDescent="0.2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 t="s">
        <v>29</v>
      </c>
      <c r="L27" s="20" t="s">
        <v>43</v>
      </c>
      <c r="M27" s="21">
        <v>2200000</v>
      </c>
      <c r="N27" s="21">
        <v>2200000</v>
      </c>
      <c r="O27" s="21">
        <v>2200000</v>
      </c>
      <c r="P27" s="22">
        <f t="shared" si="1"/>
        <v>0</v>
      </c>
      <c r="R27" s="21">
        <v>1992813.67</v>
      </c>
      <c r="W27" s="42"/>
    </row>
    <row r="28" spans="1:24" x14ac:dyDescent="0.25">
      <c r="A28" s="12"/>
      <c r="B28" s="13"/>
      <c r="C28" s="14"/>
      <c r="D28" s="14"/>
      <c r="E28" s="14"/>
      <c r="F28" s="14"/>
      <c r="G28" s="14"/>
      <c r="H28" s="14"/>
      <c r="I28" s="14"/>
      <c r="J28" s="14" t="s">
        <v>36</v>
      </c>
      <c r="K28" s="14"/>
      <c r="L28" s="15" t="s">
        <v>44</v>
      </c>
      <c r="M28" s="24">
        <f>M29</f>
        <v>670000</v>
      </c>
      <c r="N28" s="24">
        <f>N29</f>
        <v>670000</v>
      </c>
      <c r="O28" s="24">
        <f>O29</f>
        <v>390000</v>
      </c>
      <c r="P28" s="25">
        <f t="shared" si="1"/>
        <v>-280000</v>
      </c>
      <c r="R28" s="24">
        <f>R29</f>
        <v>381546.56</v>
      </c>
      <c r="X28" s="42"/>
    </row>
    <row r="29" spans="1:24" s="23" customFormat="1" x14ac:dyDescent="0.2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9" t="s">
        <v>29</v>
      </c>
      <c r="L29" s="20" t="s">
        <v>44</v>
      </c>
      <c r="M29" s="26">
        <v>670000</v>
      </c>
      <c r="N29" s="26">
        <v>670000</v>
      </c>
      <c r="O29" s="26">
        <v>390000</v>
      </c>
      <c r="P29" s="22">
        <f t="shared" si="1"/>
        <v>-280000</v>
      </c>
      <c r="R29" s="26">
        <v>381546.56</v>
      </c>
      <c r="W29" s="42"/>
    </row>
    <row r="30" spans="1:24" x14ac:dyDescent="0.25">
      <c r="A30" s="12"/>
      <c r="B30" s="13"/>
      <c r="C30" s="14"/>
      <c r="D30" s="14"/>
      <c r="E30" s="14"/>
      <c r="F30" s="14"/>
      <c r="G30" s="14"/>
      <c r="H30" s="14"/>
      <c r="I30" s="14"/>
      <c r="J30" s="14" t="s">
        <v>45</v>
      </c>
      <c r="K30" s="14"/>
      <c r="L30" s="15" t="s">
        <v>46</v>
      </c>
      <c r="M30" s="10">
        <f>M31</f>
        <v>480000</v>
      </c>
      <c r="N30" s="10">
        <f>N31</f>
        <v>480000</v>
      </c>
      <c r="O30" s="10">
        <f>O31</f>
        <v>390000</v>
      </c>
      <c r="P30" s="11">
        <f t="shared" si="1"/>
        <v>-90000</v>
      </c>
      <c r="R30" s="10">
        <f>R31</f>
        <v>410259.37</v>
      </c>
    </row>
    <row r="31" spans="1:24" s="23" customFormat="1" x14ac:dyDescent="0.2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 t="s">
        <v>29</v>
      </c>
      <c r="L31" s="20" t="s">
        <v>46</v>
      </c>
      <c r="M31" s="21">
        <v>480000</v>
      </c>
      <c r="N31" s="21">
        <v>480000</v>
      </c>
      <c r="O31" s="21">
        <v>390000</v>
      </c>
      <c r="P31" s="22">
        <f t="shared" si="1"/>
        <v>-90000</v>
      </c>
      <c r="R31" s="21">
        <v>410259.37</v>
      </c>
      <c r="W31" s="16"/>
      <c r="X31" s="42"/>
    </row>
    <row r="32" spans="1:24" x14ac:dyDescent="0.25">
      <c r="A32" s="12"/>
      <c r="B32" s="13"/>
      <c r="C32" s="14"/>
      <c r="D32" s="14"/>
      <c r="E32" s="14"/>
      <c r="F32" s="14"/>
      <c r="G32" s="14"/>
      <c r="H32" s="14"/>
      <c r="I32" s="14"/>
      <c r="J32" s="14" t="s">
        <v>47</v>
      </c>
      <c r="K32" s="14"/>
      <c r="L32" s="15" t="s">
        <v>48</v>
      </c>
      <c r="M32" s="10">
        <f>M33</f>
        <v>93800</v>
      </c>
      <c r="N32" s="10">
        <f>N33</f>
        <v>93800</v>
      </c>
      <c r="O32" s="10">
        <f>O33</f>
        <v>95000</v>
      </c>
      <c r="P32" s="11">
        <f t="shared" si="1"/>
        <v>1200</v>
      </c>
      <c r="R32" s="10">
        <f>R33</f>
        <v>9420</v>
      </c>
    </row>
    <row r="33" spans="1:24" s="23" customFormat="1" x14ac:dyDescent="0.25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 t="s">
        <v>29</v>
      </c>
      <c r="L33" s="20" t="s">
        <v>48</v>
      </c>
      <c r="M33" s="21">
        <v>93800</v>
      </c>
      <c r="N33" s="21">
        <v>93800</v>
      </c>
      <c r="O33" s="21">
        <v>95000</v>
      </c>
      <c r="P33" s="22">
        <f t="shared" si="1"/>
        <v>1200</v>
      </c>
      <c r="R33" s="21">
        <v>9420</v>
      </c>
      <c r="W33" s="42"/>
    </row>
    <row r="34" spans="1:24" x14ac:dyDescent="0.25">
      <c r="A34" s="12"/>
      <c r="B34" s="13"/>
      <c r="C34" s="14"/>
      <c r="D34" s="14"/>
      <c r="E34" s="14"/>
      <c r="F34" s="14"/>
      <c r="G34" s="14"/>
      <c r="H34" s="14"/>
      <c r="I34" s="14" t="s">
        <v>49</v>
      </c>
      <c r="J34" s="14"/>
      <c r="K34" s="14"/>
      <c r="L34" s="15" t="s">
        <v>50</v>
      </c>
      <c r="M34" s="10">
        <f t="shared" ref="M34:R35" si="2">M35</f>
        <v>129000</v>
      </c>
      <c r="N34" s="10">
        <f t="shared" si="2"/>
        <v>129000</v>
      </c>
      <c r="O34" s="10">
        <f t="shared" si="2"/>
        <v>146000</v>
      </c>
      <c r="P34" s="11">
        <f t="shared" si="1"/>
        <v>17000</v>
      </c>
      <c r="R34" s="10">
        <f t="shared" si="2"/>
        <v>73711.41</v>
      </c>
    </row>
    <row r="35" spans="1:24" x14ac:dyDescent="0.25">
      <c r="A35" s="12"/>
      <c r="B35" s="13"/>
      <c r="C35" s="14"/>
      <c r="D35" s="14"/>
      <c r="E35" s="14"/>
      <c r="F35" s="14"/>
      <c r="G35" s="14"/>
      <c r="H35" s="14"/>
      <c r="I35" s="14"/>
      <c r="J35" s="14" t="s">
        <v>26</v>
      </c>
      <c r="K35" s="14"/>
      <c r="L35" s="15" t="s">
        <v>51</v>
      </c>
      <c r="M35" s="10">
        <f t="shared" si="2"/>
        <v>129000</v>
      </c>
      <c r="N35" s="10">
        <f t="shared" si="2"/>
        <v>129000</v>
      </c>
      <c r="O35" s="10">
        <f t="shared" si="2"/>
        <v>146000</v>
      </c>
      <c r="P35" s="11">
        <f t="shared" si="1"/>
        <v>17000</v>
      </c>
      <c r="R35" s="10">
        <f t="shared" si="2"/>
        <v>73711.41</v>
      </c>
    </row>
    <row r="36" spans="1:24" s="23" customFormat="1" x14ac:dyDescent="0.2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 t="s">
        <v>29</v>
      </c>
      <c r="L36" s="20" t="s">
        <v>52</v>
      </c>
      <c r="M36" s="21">
        <v>129000</v>
      </c>
      <c r="N36" s="21">
        <v>129000</v>
      </c>
      <c r="O36" s="21">
        <v>146000</v>
      </c>
      <c r="P36" s="22">
        <f t="shared" si="1"/>
        <v>17000</v>
      </c>
      <c r="R36" s="21">
        <v>73711.41</v>
      </c>
      <c r="W36" s="16"/>
      <c r="X36" s="42"/>
    </row>
    <row r="37" spans="1:24" x14ac:dyDescent="0.25">
      <c r="A37" s="12"/>
      <c r="B37" s="13"/>
      <c r="C37" s="14"/>
      <c r="D37" s="14"/>
      <c r="E37" s="14"/>
      <c r="F37" s="14"/>
      <c r="G37" s="14"/>
      <c r="H37" s="14"/>
      <c r="I37" s="14" t="s">
        <v>36</v>
      </c>
      <c r="J37" s="14"/>
      <c r="K37" s="14"/>
      <c r="L37" s="15" t="s">
        <v>53</v>
      </c>
      <c r="M37" s="10">
        <f t="shared" ref="M37:R37" si="3">M38</f>
        <v>10500000</v>
      </c>
      <c r="N37" s="10">
        <f t="shared" si="3"/>
        <v>10500000</v>
      </c>
      <c r="O37" s="10">
        <f t="shared" si="3"/>
        <v>11050000</v>
      </c>
      <c r="P37" s="11">
        <f t="shared" si="1"/>
        <v>550000</v>
      </c>
      <c r="R37" s="10">
        <f t="shared" si="3"/>
        <v>4420965.84</v>
      </c>
    </row>
    <row r="38" spans="1:24" x14ac:dyDescent="0.25">
      <c r="A38" s="12"/>
      <c r="B38" s="13"/>
      <c r="C38" s="14"/>
      <c r="D38" s="14"/>
      <c r="E38" s="14"/>
      <c r="F38" s="14"/>
      <c r="G38" s="14"/>
      <c r="H38" s="14"/>
      <c r="I38" s="14"/>
      <c r="J38" s="14" t="s">
        <v>26</v>
      </c>
      <c r="K38" s="14"/>
      <c r="L38" s="15" t="s">
        <v>54</v>
      </c>
      <c r="M38" s="10">
        <f>M40+M39</f>
        <v>10500000</v>
      </c>
      <c r="N38" s="10">
        <f>N40+N39</f>
        <v>10500000</v>
      </c>
      <c r="O38" s="10">
        <f>O40+O39</f>
        <v>11050000</v>
      </c>
      <c r="P38" s="10">
        <f t="shared" si="1"/>
        <v>550000</v>
      </c>
      <c r="R38" s="10">
        <f>R40</f>
        <v>4420965.84</v>
      </c>
    </row>
    <row r="39" spans="1:24" x14ac:dyDescent="0.25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9" t="s">
        <v>55</v>
      </c>
      <c r="L39" s="20" t="s">
        <v>56</v>
      </c>
      <c r="M39" s="27">
        <v>8900000</v>
      </c>
      <c r="N39" s="27">
        <v>8900000</v>
      </c>
      <c r="O39" s="27">
        <v>9500000</v>
      </c>
      <c r="P39" s="22">
        <f t="shared" si="1"/>
        <v>600000</v>
      </c>
      <c r="R39" s="10"/>
    </row>
    <row r="40" spans="1:24" s="23" customFormat="1" x14ac:dyDescent="0.25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 t="s">
        <v>57</v>
      </c>
      <c r="L40" s="20" t="s">
        <v>58</v>
      </c>
      <c r="M40" s="21">
        <v>1600000</v>
      </c>
      <c r="N40" s="21">
        <v>1600000</v>
      </c>
      <c r="O40" s="21">
        <v>1550000</v>
      </c>
      <c r="P40" s="22">
        <f t="shared" si="1"/>
        <v>-50000</v>
      </c>
      <c r="R40" s="21">
        <v>4420965.84</v>
      </c>
      <c r="W40" s="16"/>
      <c r="X40" s="42"/>
    </row>
    <row r="41" spans="1:24" x14ac:dyDescent="0.25">
      <c r="A41" s="12"/>
      <c r="B41" s="13"/>
      <c r="C41" s="14"/>
      <c r="D41" s="14"/>
      <c r="E41" s="14"/>
      <c r="F41" s="14"/>
      <c r="G41" s="14"/>
      <c r="H41" s="14" t="s">
        <v>41</v>
      </c>
      <c r="I41" s="14"/>
      <c r="J41" s="14"/>
      <c r="K41" s="14"/>
      <c r="L41" s="15" t="s">
        <v>59</v>
      </c>
      <c r="M41" s="10">
        <f>M42+M47+M52+M57</f>
        <v>3565700</v>
      </c>
      <c r="N41" s="10">
        <f>N42+N47+N52+N57</f>
        <v>3565700</v>
      </c>
      <c r="O41" s="10">
        <f>O42+O47+O52+O57</f>
        <v>3231000</v>
      </c>
      <c r="P41" s="11">
        <f t="shared" si="1"/>
        <v>-334700</v>
      </c>
      <c r="Q41" s="1">
        <f>(O41-N41)/N41*100</f>
        <v>-9.3866561965392492</v>
      </c>
      <c r="R41" s="10">
        <f>R42+R47+R52+R57</f>
        <v>1538969.6300000001</v>
      </c>
      <c r="T41" s="16">
        <f>P41</f>
        <v>-334700</v>
      </c>
    </row>
    <row r="42" spans="1:24" x14ac:dyDescent="0.25">
      <c r="A42" s="12"/>
      <c r="B42" s="13"/>
      <c r="C42" s="14"/>
      <c r="D42" s="14"/>
      <c r="E42" s="14"/>
      <c r="F42" s="14"/>
      <c r="G42" s="14"/>
      <c r="H42" s="14"/>
      <c r="I42" s="14" t="s">
        <v>26</v>
      </c>
      <c r="J42" s="14"/>
      <c r="K42" s="14"/>
      <c r="L42" s="15" t="s">
        <v>60</v>
      </c>
      <c r="M42" s="10">
        <f>M43+M45</f>
        <v>56200</v>
      </c>
      <c r="N42" s="10">
        <f>N43+N45</f>
        <v>56200</v>
      </c>
      <c r="O42" s="10">
        <f>O43+O45</f>
        <v>68000</v>
      </c>
      <c r="P42" s="11">
        <f t="shared" si="1"/>
        <v>11800</v>
      </c>
      <c r="R42" s="10">
        <f>R43+R45</f>
        <v>22237.809999999998</v>
      </c>
    </row>
    <row r="43" spans="1:24" x14ac:dyDescent="0.25">
      <c r="A43" s="12"/>
      <c r="B43" s="13"/>
      <c r="C43" s="14"/>
      <c r="D43" s="14"/>
      <c r="E43" s="14"/>
      <c r="F43" s="14"/>
      <c r="G43" s="14"/>
      <c r="H43" s="14"/>
      <c r="I43" s="14"/>
      <c r="J43" s="14" t="s">
        <v>26</v>
      </c>
      <c r="K43" s="14"/>
      <c r="L43" s="15" t="s">
        <v>61</v>
      </c>
      <c r="M43" s="10">
        <f>M44</f>
        <v>41200</v>
      </c>
      <c r="N43" s="10">
        <f>N44</f>
        <v>41200</v>
      </c>
      <c r="O43" s="10">
        <f>O44</f>
        <v>50000</v>
      </c>
      <c r="P43" s="11">
        <f t="shared" si="1"/>
        <v>8800</v>
      </c>
      <c r="R43" s="10">
        <f>R44</f>
        <v>16307.74</v>
      </c>
    </row>
    <row r="44" spans="1:24" s="23" customFormat="1" x14ac:dyDescent="0.2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 t="s">
        <v>29</v>
      </c>
      <c r="L44" s="20" t="s">
        <v>61</v>
      </c>
      <c r="M44" s="27">
        <v>41200</v>
      </c>
      <c r="N44" s="27">
        <v>41200</v>
      </c>
      <c r="O44" s="27">
        <v>50000</v>
      </c>
      <c r="P44" s="22">
        <f t="shared" si="1"/>
        <v>8800</v>
      </c>
      <c r="R44" s="27">
        <v>16307.74</v>
      </c>
      <c r="W44" s="42"/>
    </row>
    <row r="45" spans="1:24" x14ac:dyDescent="0.25">
      <c r="A45" s="12"/>
      <c r="B45" s="13"/>
      <c r="C45" s="14"/>
      <c r="D45" s="14"/>
      <c r="E45" s="14"/>
      <c r="F45" s="14"/>
      <c r="G45" s="14"/>
      <c r="H45" s="14"/>
      <c r="I45" s="14"/>
      <c r="J45" s="14" t="s">
        <v>24</v>
      </c>
      <c r="K45" s="14"/>
      <c r="L45" s="15" t="s">
        <v>62</v>
      </c>
      <c r="M45" s="10">
        <f>M46</f>
        <v>15000</v>
      </c>
      <c r="N45" s="10">
        <f>N46</f>
        <v>15000</v>
      </c>
      <c r="O45" s="10">
        <f>O46</f>
        <v>18000</v>
      </c>
      <c r="P45" s="11">
        <f t="shared" si="1"/>
        <v>3000</v>
      </c>
      <c r="R45" s="10">
        <f>R46</f>
        <v>5930.07</v>
      </c>
    </row>
    <row r="46" spans="1:24" s="23" customFormat="1" x14ac:dyDescent="0.25">
      <c r="A46" s="17"/>
      <c r="B46" s="18"/>
      <c r="C46" s="19"/>
      <c r="D46" s="19"/>
      <c r="E46" s="19"/>
      <c r="F46" s="19"/>
      <c r="G46" s="19"/>
      <c r="H46" s="19"/>
      <c r="I46" s="19"/>
      <c r="J46" s="19"/>
      <c r="K46" s="19" t="s">
        <v>29</v>
      </c>
      <c r="L46" s="20" t="s">
        <v>62</v>
      </c>
      <c r="M46" s="27">
        <v>15000</v>
      </c>
      <c r="N46" s="27">
        <v>15000</v>
      </c>
      <c r="O46" s="27">
        <v>18000</v>
      </c>
      <c r="P46" s="22">
        <f t="shared" si="1"/>
        <v>3000</v>
      </c>
      <c r="R46" s="27">
        <v>5930.07</v>
      </c>
      <c r="W46" s="42"/>
    </row>
    <row r="47" spans="1:24" x14ac:dyDescent="0.25">
      <c r="A47" s="12"/>
      <c r="B47" s="13"/>
      <c r="C47" s="14"/>
      <c r="D47" s="14"/>
      <c r="E47" s="14"/>
      <c r="F47" s="14"/>
      <c r="G47" s="14"/>
      <c r="H47" s="14"/>
      <c r="I47" s="14" t="s">
        <v>34</v>
      </c>
      <c r="J47" s="14"/>
      <c r="K47" s="14"/>
      <c r="L47" s="15" t="s">
        <v>38</v>
      </c>
      <c r="M47" s="10">
        <f>M48+M50</f>
        <v>3359000</v>
      </c>
      <c r="N47" s="10">
        <f>N48+N50</f>
        <v>3359000</v>
      </c>
      <c r="O47" s="10">
        <f>O48+O50</f>
        <v>2900000</v>
      </c>
      <c r="P47" s="11">
        <f t="shared" si="1"/>
        <v>-459000</v>
      </c>
      <c r="R47" s="10">
        <f>R48+R50</f>
        <v>1491886.57</v>
      </c>
    </row>
    <row r="48" spans="1:24" x14ac:dyDescent="0.25">
      <c r="A48" s="12"/>
      <c r="B48" s="13"/>
      <c r="C48" s="14"/>
      <c r="D48" s="14"/>
      <c r="E48" s="14"/>
      <c r="F48" s="14"/>
      <c r="G48" s="14"/>
      <c r="H48" s="14"/>
      <c r="I48" s="14"/>
      <c r="J48" s="14" t="s">
        <v>26</v>
      </c>
      <c r="K48" s="14"/>
      <c r="L48" s="15" t="s">
        <v>61</v>
      </c>
      <c r="M48" s="10">
        <f>M49</f>
        <v>2005000</v>
      </c>
      <c r="N48" s="10">
        <f>N49</f>
        <v>2005000</v>
      </c>
      <c r="O48" s="10">
        <f>O49</f>
        <v>1750000</v>
      </c>
      <c r="P48" s="11">
        <f t="shared" si="1"/>
        <v>-255000</v>
      </c>
      <c r="R48" s="10">
        <f>R49</f>
        <v>891312.76</v>
      </c>
    </row>
    <row r="49" spans="1:23" s="23" customFormat="1" x14ac:dyDescent="0.2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 t="s">
        <v>29</v>
      </c>
      <c r="L49" s="20" t="s">
        <v>61</v>
      </c>
      <c r="M49" s="27">
        <v>2005000</v>
      </c>
      <c r="N49" s="27">
        <v>2005000</v>
      </c>
      <c r="O49" s="27">
        <v>1750000</v>
      </c>
      <c r="P49" s="22">
        <f t="shared" si="1"/>
        <v>-255000</v>
      </c>
      <c r="R49" s="27">
        <v>891312.76</v>
      </c>
      <c r="W49" s="42"/>
    </row>
    <row r="50" spans="1:23" x14ac:dyDescent="0.25">
      <c r="A50" s="12"/>
      <c r="B50" s="13"/>
      <c r="C50" s="14"/>
      <c r="D50" s="14"/>
      <c r="E50" s="14"/>
      <c r="F50" s="14"/>
      <c r="G50" s="14"/>
      <c r="H50" s="14"/>
      <c r="I50" s="14"/>
      <c r="J50" s="14" t="s">
        <v>24</v>
      </c>
      <c r="K50" s="14"/>
      <c r="L50" s="15" t="s">
        <v>62</v>
      </c>
      <c r="M50" s="10">
        <f>M51</f>
        <v>1354000</v>
      </c>
      <c r="N50" s="10">
        <f>N51</f>
        <v>1354000</v>
      </c>
      <c r="O50" s="10">
        <f>O51</f>
        <v>1150000</v>
      </c>
      <c r="P50" s="11">
        <f t="shared" si="1"/>
        <v>-204000</v>
      </c>
      <c r="R50" s="10">
        <f>R51</f>
        <v>600573.81000000006</v>
      </c>
    </row>
    <row r="51" spans="1:23" s="23" customFormat="1" x14ac:dyDescent="0.25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 t="s">
        <v>29</v>
      </c>
      <c r="L51" s="20" t="s">
        <v>62</v>
      </c>
      <c r="M51" s="27">
        <v>1354000</v>
      </c>
      <c r="N51" s="27">
        <v>1354000</v>
      </c>
      <c r="O51" s="27">
        <v>1150000</v>
      </c>
      <c r="P51" s="22">
        <f t="shared" si="1"/>
        <v>-204000</v>
      </c>
      <c r="R51" s="27">
        <v>600573.81000000006</v>
      </c>
      <c r="W51" s="42"/>
    </row>
    <row r="52" spans="1:23" x14ac:dyDescent="0.25">
      <c r="A52" s="12"/>
      <c r="B52" s="13"/>
      <c r="C52" s="14"/>
      <c r="D52" s="14"/>
      <c r="E52" s="14"/>
      <c r="F52" s="14"/>
      <c r="G52" s="14"/>
      <c r="H52" s="14"/>
      <c r="I52" s="14" t="s">
        <v>49</v>
      </c>
      <c r="J52" s="14"/>
      <c r="K52" s="14"/>
      <c r="L52" s="15" t="s">
        <v>50</v>
      </c>
      <c r="M52" s="10">
        <f>M53+M55</f>
        <v>17900</v>
      </c>
      <c r="N52" s="10">
        <f>N53+N55</f>
        <v>17900</v>
      </c>
      <c r="O52" s="10">
        <f>O53+O55</f>
        <v>22000</v>
      </c>
      <c r="P52" s="11">
        <f t="shared" si="1"/>
        <v>4100</v>
      </c>
      <c r="R52" s="10">
        <f>R53+R55</f>
        <v>7221</v>
      </c>
    </row>
    <row r="53" spans="1:23" x14ac:dyDescent="0.25">
      <c r="A53" s="12"/>
      <c r="B53" s="13"/>
      <c r="C53" s="14"/>
      <c r="D53" s="14"/>
      <c r="E53" s="14"/>
      <c r="F53" s="14"/>
      <c r="G53" s="14"/>
      <c r="H53" s="14"/>
      <c r="I53" s="14"/>
      <c r="J53" s="14" t="s">
        <v>26</v>
      </c>
      <c r="K53" s="14"/>
      <c r="L53" s="15" t="s">
        <v>61</v>
      </c>
      <c r="M53" s="10">
        <f>M54</f>
        <v>13100</v>
      </c>
      <c r="N53" s="10">
        <f>N54</f>
        <v>13100</v>
      </c>
      <c r="O53" s="10">
        <f>O54</f>
        <v>16000</v>
      </c>
      <c r="P53" s="11">
        <f t="shared" si="1"/>
        <v>2900</v>
      </c>
      <c r="R53" s="10">
        <f>R54</f>
        <v>5295.42</v>
      </c>
    </row>
    <row r="54" spans="1:23" s="23" customFormat="1" x14ac:dyDescent="0.25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 t="s">
        <v>29</v>
      </c>
      <c r="L54" s="20" t="s">
        <v>61</v>
      </c>
      <c r="M54" s="27">
        <v>13100</v>
      </c>
      <c r="N54" s="27">
        <v>13100</v>
      </c>
      <c r="O54" s="27">
        <v>16000</v>
      </c>
      <c r="P54" s="22">
        <f t="shared" si="1"/>
        <v>2900</v>
      </c>
      <c r="R54" s="27">
        <v>5295.42</v>
      </c>
      <c r="W54" s="42"/>
    </row>
    <row r="55" spans="1:23" x14ac:dyDescent="0.25">
      <c r="A55" s="12"/>
      <c r="B55" s="13"/>
      <c r="C55" s="14"/>
      <c r="D55" s="14"/>
      <c r="E55" s="14"/>
      <c r="F55" s="14"/>
      <c r="G55" s="14"/>
      <c r="H55" s="14"/>
      <c r="I55" s="14"/>
      <c r="J55" s="14" t="s">
        <v>24</v>
      </c>
      <c r="K55" s="14"/>
      <c r="L55" s="15" t="s">
        <v>62</v>
      </c>
      <c r="M55" s="10">
        <f>M56</f>
        <v>4800</v>
      </c>
      <c r="N55" s="10">
        <f>N56</f>
        <v>4800</v>
      </c>
      <c r="O55" s="10">
        <f>O56</f>
        <v>6000</v>
      </c>
      <c r="P55" s="11">
        <f t="shared" si="1"/>
        <v>1200</v>
      </c>
      <c r="R55" s="10">
        <f>R56</f>
        <v>1925.58</v>
      </c>
    </row>
    <row r="56" spans="1:23" s="23" customFormat="1" x14ac:dyDescent="0.25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 t="s">
        <v>29</v>
      </c>
      <c r="L56" s="20" t="s">
        <v>62</v>
      </c>
      <c r="M56" s="27">
        <v>4800</v>
      </c>
      <c r="N56" s="27">
        <v>4800</v>
      </c>
      <c r="O56" s="27">
        <v>6000</v>
      </c>
      <c r="P56" s="22">
        <f t="shared" si="1"/>
        <v>1200</v>
      </c>
      <c r="R56" s="27">
        <v>1925.58</v>
      </c>
      <c r="W56" s="42"/>
    </row>
    <row r="57" spans="1:23" x14ac:dyDescent="0.25">
      <c r="A57" s="12"/>
      <c r="B57" s="13"/>
      <c r="C57" s="14"/>
      <c r="D57" s="14"/>
      <c r="E57" s="14"/>
      <c r="F57" s="14"/>
      <c r="G57" s="14"/>
      <c r="H57" s="14"/>
      <c r="I57" s="14" t="s">
        <v>36</v>
      </c>
      <c r="J57" s="14"/>
      <c r="K57" s="14"/>
      <c r="L57" s="15" t="s">
        <v>53</v>
      </c>
      <c r="M57" s="10">
        <f>M58+M60</f>
        <v>132600</v>
      </c>
      <c r="N57" s="10">
        <f>N58+N60</f>
        <v>132600</v>
      </c>
      <c r="O57" s="10">
        <f>O58+O60</f>
        <v>241000</v>
      </c>
      <c r="P57" s="11">
        <f t="shared" si="1"/>
        <v>108400</v>
      </c>
      <c r="R57" s="10">
        <f>R58+R60</f>
        <v>17624.25</v>
      </c>
    </row>
    <row r="58" spans="1:23" x14ac:dyDescent="0.25">
      <c r="A58" s="12"/>
      <c r="B58" s="13"/>
      <c r="C58" s="14"/>
      <c r="D58" s="14"/>
      <c r="E58" s="14"/>
      <c r="F58" s="14"/>
      <c r="G58" s="14"/>
      <c r="H58" s="14"/>
      <c r="I58" s="14"/>
      <c r="J58" s="14" t="s">
        <v>26</v>
      </c>
      <c r="K58" s="14"/>
      <c r="L58" s="15" t="s">
        <v>61</v>
      </c>
      <c r="M58" s="10">
        <f>M59</f>
        <v>98400</v>
      </c>
      <c r="N58" s="10">
        <f>N59</f>
        <v>98400</v>
      </c>
      <c r="O58" s="10">
        <f>O59</f>
        <v>177000</v>
      </c>
      <c r="P58" s="11">
        <f t="shared" si="1"/>
        <v>78600</v>
      </c>
      <c r="R58" s="10">
        <f>R59</f>
        <v>12452.67</v>
      </c>
    </row>
    <row r="59" spans="1:23" s="23" customFormat="1" x14ac:dyDescent="0.25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 t="s">
        <v>29</v>
      </c>
      <c r="L59" s="20" t="s">
        <v>61</v>
      </c>
      <c r="M59" s="27">
        <v>98400</v>
      </c>
      <c r="N59" s="27">
        <v>98400</v>
      </c>
      <c r="O59" s="27">
        <v>177000</v>
      </c>
      <c r="P59" s="22">
        <f t="shared" si="1"/>
        <v>78600</v>
      </c>
      <c r="R59" s="27">
        <v>12452.67</v>
      </c>
      <c r="W59" s="42"/>
    </row>
    <row r="60" spans="1:23" x14ac:dyDescent="0.25">
      <c r="A60" s="12"/>
      <c r="B60" s="13"/>
      <c r="C60" s="14"/>
      <c r="D60" s="14"/>
      <c r="E60" s="14"/>
      <c r="F60" s="14"/>
      <c r="G60" s="14"/>
      <c r="H60" s="14"/>
      <c r="I60" s="14"/>
      <c r="J60" s="14" t="s">
        <v>24</v>
      </c>
      <c r="K60" s="14"/>
      <c r="L60" s="15" t="s">
        <v>62</v>
      </c>
      <c r="M60" s="10">
        <f>M61</f>
        <v>34200</v>
      </c>
      <c r="N60" s="10">
        <f>N61</f>
        <v>34200</v>
      </c>
      <c r="O60" s="10">
        <f>O61</f>
        <v>64000</v>
      </c>
      <c r="P60" s="11">
        <f t="shared" si="1"/>
        <v>29800</v>
      </c>
      <c r="R60" s="10">
        <f>R61</f>
        <v>5171.58</v>
      </c>
    </row>
    <row r="61" spans="1:23" s="23" customFormat="1" x14ac:dyDescent="0.2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 t="s">
        <v>29</v>
      </c>
      <c r="L61" s="20" t="s">
        <v>62</v>
      </c>
      <c r="M61" s="27">
        <v>34200</v>
      </c>
      <c r="N61" s="27">
        <v>34200</v>
      </c>
      <c r="O61" s="27">
        <v>64000</v>
      </c>
      <c r="P61" s="22">
        <f t="shared" si="1"/>
        <v>29800</v>
      </c>
      <c r="R61" s="27">
        <v>5171.58</v>
      </c>
      <c r="W61" s="42"/>
    </row>
    <row r="62" spans="1:23" x14ac:dyDescent="0.25">
      <c r="A62" s="12"/>
      <c r="B62" s="13"/>
      <c r="C62" s="14"/>
      <c r="D62" s="14"/>
      <c r="E62" s="14"/>
      <c r="F62" s="14"/>
      <c r="G62" s="14"/>
      <c r="H62" s="14" t="s">
        <v>63</v>
      </c>
      <c r="I62" s="14"/>
      <c r="J62" s="14"/>
      <c r="K62" s="14"/>
      <c r="L62" s="15" t="s">
        <v>64</v>
      </c>
      <c r="M62" s="10">
        <f>M63+M83+M88+M95+M114+M120+M136</f>
        <v>12435500</v>
      </c>
      <c r="N62" s="10">
        <f>N63+N83+N88+N95+N114+N120+N136</f>
        <v>12435500</v>
      </c>
      <c r="O62" s="10">
        <f>O63+O83+O88+O95+O114+O120+O136</f>
        <v>12724000</v>
      </c>
      <c r="P62" s="22">
        <f t="shared" si="1"/>
        <v>288500</v>
      </c>
      <c r="Q62" s="1">
        <f>(O62-M62)/M62*100</f>
        <v>2.3199710506212052</v>
      </c>
      <c r="R62" s="10" t="e">
        <f>R63+R83+R88+R95+R114+R120+R136</f>
        <v>#REF!</v>
      </c>
      <c r="T62" s="16">
        <f>P62</f>
        <v>288500</v>
      </c>
    </row>
    <row r="63" spans="1:23" x14ac:dyDescent="0.25">
      <c r="A63" s="12"/>
      <c r="B63" s="13"/>
      <c r="C63" s="14"/>
      <c r="D63" s="14"/>
      <c r="E63" s="14"/>
      <c r="F63" s="14"/>
      <c r="G63" s="14"/>
      <c r="H63" s="14"/>
      <c r="I63" s="14" t="s">
        <v>24</v>
      </c>
      <c r="J63" s="14"/>
      <c r="K63" s="14"/>
      <c r="L63" s="15" t="s">
        <v>65</v>
      </c>
      <c r="M63" s="10">
        <f>M64+M68+M71+M75+M77+M81</f>
        <v>1615500</v>
      </c>
      <c r="N63" s="10">
        <f>N64+N68+N71+N75+N77+N81</f>
        <v>1615500</v>
      </c>
      <c r="O63" s="10">
        <f>O64+O68+O71+O75+O77+O81</f>
        <v>1632000</v>
      </c>
      <c r="P63" s="22">
        <f t="shared" si="1"/>
        <v>16500</v>
      </c>
      <c r="R63" s="10" t="e">
        <f>R64+R68+R71+R75+R77+R81</f>
        <v>#REF!</v>
      </c>
    </row>
    <row r="64" spans="1:23" x14ac:dyDescent="0.25">
      <c r="A64" s="12"/>
      <c r="B64" s="13"/>
      <c r="C64" s="14"/>
      <c r="D64" s="14"/>
      <c r="E64" s="14"/>
      <c r="F64" s="14"/>
      <c r="G64" s="14"/>
      <c r="H64" s="14"/>
      <c r="I64" s="14"/>
      <c r="J64" s="14" t="s">
        <v>26</v>
      </c>
      <c r="K64" s="14"/>
      <c r="L64" s="15" t="s">
        <v>66</v>
      </c>
      <c r="M64" s="10">
        <f>M65+M66+M67</f>
        <v>88700</v>
      </c>
      <c r="N64" s="10">
        <f>N65+N66+N67</f>
        <v>88700</v>
      </c>
      <c r="O64" s="10">
        <f>O65+O66+O67</f>
        <v>90100</v>
      </c>
      <c r="P64" s="22">
        <f t="shared" si="1"/>
        <v>1400</v>
      </c>
      <c r="R64" s="10" t="e">
        <f>R65+R66+#REF!+R67</f>
        <v>#REF!</v>
      </c>
    </row>
    <row r="65" spans="1:23" s="23" customFormat="1" x14ac:dyDescent="0.25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 t="s">
        <v>29</v>
      </c>
      <c r="L65" s="20" t="s">
        <v>67</v>
      </c>
      <c r="M65" s="27">
        <v>85000</v>
      </c>
      <c r="N65" s="27">
        <v>85000</v>
      </c>
      <c r="O65" s="27">
        <v>86000</v>
      </c>
      <c r="P65" s="22">
        <f t="shared" si="1"/>
        <v>1000</v>
      </c>
      <c r="R65" s="27">
        <v>58288.83</v>
      </c>
      <c r="W65" s="42"/>
    </row>
    <row r="66" spans="1:23" s="23" customFormat="1" x14ac:dyDescent="0.25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 t="s">
        <v>41</v>
      </c>
      <c r="L66" s="20" t="s">
        <v>68</v>
      </c>
      <c r="M66" s="27">
        <v>700</v>
      </c>
      <c r="N66" s="27">
        <v>700</v>
      </c>
      <c r="O66" s="27">
        <v>700</v>
      </c>
      <c r="P66" s="22">
        <f t="shared" si="1"/>
        <v>0</v>
      </c>
      <c r="R66" s="27">
        <v>496.64</v>
      </c>
      <c r="W66" s="42"/>
    </row>
    <row r="67" spans="1:23" s="23" customFormat="1" x14ac:dyDescent="0.2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 t="s">
        <v>69</v>
      </c>
      <c r="L67" s="20" t="s">
        <v>70</v>
      </c>
      <c r="M67" s="27">
        <v>3000</v>
      </c>
      <c r="N67" s="27">
        <v>3000</v>
      </c>
      <c r="O67" s="27">
        <v>3400</v>
      </c>
      <c r="P67" s="22">
        <f t="shared" si="1"/>
        <v>400</v>
      </c>
      <c r="R67" s="27">
        <v>150</v>
      </c>
      <c r="W67" s="42"/>
    </row>
    <row r="68" spans="1:23" x14ac:dyDescent="0.25">
      <c r="A68" s="12"/>
      <c r="B68" s="13"/>
      <c r="C68" s="14"/>
      <c r="D68" s="14"/>
      <c r="E68" s="14"/>
      <c r="F68" s="14"/>
      <c r="G68" s="14"/>
      <c r="H68" s="14"/>
      <c r="I68" s="14"/>
      <c r="J68" s="14" t="s">
        <v>24</v>
      </c>
      <c r="K68" s="14"/>
      <c r="L68" s="15" t="s">
        <v>71</v>
      </c>
      <c r="M68" s="10">
        <f>M69+M70</f>
        <v>30000</v>
      </c>
      <c r="N68" s="10">
        <f>N69+N70</f>
        <v>30000</v>
      </c>
      <c r="O68" s="10">
        <f>O69+O70</f>
        <v>32000</v>
      </c>
      <c r="P68" s="11">
        <f t="shared" si="1"/>
        <v>2000</v>
      </c>
      <c r="R68" s="10">
        <f>R69+R70</f>
        <v>16864.2</v>
      </c>
    </row>
    <row r="69" spans="1:23" s="23" customFormat="1" x14ac:dyDescent="0.2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 t="s">
        <v>29</v>
      </c>
      <c r="L69" s="20" t="s">
        <v>72</v>
      </c>
      <c r="M69" s="27">
        <v>18000</v>
      </c>
      <c r="N69" s="27">
        <v>18000</v>
      </c>
      <c r="O69" s="27">
        <v>18000</v>
      </c>
      <c r="P69" s="22">
        <f t="shared" si="1"/>
        <v>0</v>
      </c>
      <c r="R69" s="27">
        <v>9263.9</v>
      </c>
      <c r="W69" s="42"/>
    </row>
    <row r="70" spans="1:23" s="23" customFormat="1" x14ac:dyDescent="0.25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 t="s">
        <v>41</v>
      </c>
      <c r="L70" s="20" t="s">
        <v>73</v>
      </c>
      <c r="M70" s="27">
        <v>12000</v>
      </c>
      <c r="N70" s="27">
        <v>12000</v>
      </c>
      <c r="O70" s="27">
        <v>14000</v>
      </c>
      <c r="P70" s="22">
        <f t="shared" si="1"/>
        <v>2000</v>
      </c>
      <c r="R70" s="27">
        <v>7600.3</v>
      </c>
      <c r="W70" s="42"/>
    </row>
    <row r="71" spans="1:23" x14ac:dyDescent="0.25">
      <c r="A71" s="12"/>
      <c r="B71" s="13"/>
      <c r="C71" s="14"/>
      <c r="D71" s="14"/>
      <c r="E71" s="14"/>
      <c r="F71" s="14"/>
      <c r="G71" s="14"/>
      <c r="H71" s="14"/>
      <c r="I71" s="14"/>
      <c r="J71" s="14" t="s">
        <v>34</v>
      </c>
      <c r="K71" s="14"/>
      <c r="L71" s="15" t="s">
        <v>74</v>
      </c>
      <c r="M71" s="10">
        <f>M72+M73+M74</f>
        <v>950200</v>
      </c>
      <c r="N71" s="10">
        <f>N72+N73+N74</f>
        <v>950200</v>
      </c>
      <c r="O71" s="10">
        <f>O72+O73+O74</f>
        <v>950300</v>
      </c>
      <c r="P71" s="11">
        <f t="shared" ref="P71:P134" si="4">O71-N71</f>
        <v>100</v>
      </c>
      <c r="R71" s="10">
        <f>R72+R73+R74</f>
        <v>634455.19999999995</v>
      </c>
    </row>
    <row r="72" spans="1:23" s="23" customFormat="1" x14ac:dyDescent="0.25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 t="s">
        <v>29</v>
      </c>
      <c r="L72" s="20" t="s">
        <v>75</v>
      </c>
      <c r="M72" s="27">
        <v>200</v>
      </c>
      <c r="N72" s="27">
        <v>200</v>
      </c>
      <c r="O72" s="27">
        <v>300</v>
      </c>
      <c r="P72" s="22">
        <f t="shared" si="4"/>
        <v>100</v>
      </c>
      <c r="R72" s="27">
        <v>50</v>
      </c>
      <c r="W72" s="42"/>
    </row>
    <row r="73" spans="1:23" s="23" customFormat="1" x14ac:dyDescent="0.25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 t="s">
        <v>41</v>
      </c>
      <c r="L73" s="20" t="s">
        <v>76</v>
      </c>
      <c r="M73" s="27">
        <v>230000</v>
      </c>
      <c r="N73" s="27">
        <v>230000</v>
      </c>
      <c r="O73" s="27">
        <v>230000</v>
      </c>
      <c r="P73" s="22">
        <f t="shared" si="4"/>
        <v>0</v>
      </c>
      <c r="R73" s="27">
        <v>174669.49</v>
      </c>
      <c r="W73" s="42"/>
    </row>
    <row r="74" spans="1:23" s="23" customFormat="1" x14ac:dyDescent="0.25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 t="s">
        <v>63</v>
      </c>
      <c r="L74" s="20" t="s">
        <v>77</v>
      </c>
      <c r="M74" s="27">
        <v>720000</v>
      </c>
      <c r="N74" s="27">
        <v>720000</v>
      </c>
      <c r="O74" s="27">
        <v>720000</v>
      </c>
      <c r="P74" s="22">
        <f t="shared" si="4"/>
        <v>0</v>
      </c>
      <c r="R74" s="27">
        <v>459735.71</v>
      </c>
      <c r="W74" s="42"/>
    </row>
    <row r="75" spans="1:23" x14ac:dyDescent="0.25">
      <c r="A75" s="12"/>
      <c r="B75" s="13"/>
      <c r="C75" s="14"/>
      <c r="D75" s="14"/>
      <c r="E75" s="14"/>
      <c r="F75" s="14"/>
      <c r="G75" s="14"/>
      <c r="H75" s="14"/>
      <c r="I75" s="14"/>
      <c r="J75" s="14" t="s">
        <v>36</v>
      </c>
      <c r="K75" s="14"/>
      <c r="L75" s="15" t="s">
        <v>78</v>
      </c>
      <c r="M75" s="10">
        <f>M76</f>
        <v>21000</v>
      </c>
      <c r="N75" s="10">
        <f>N76</f>
        <v>21000</v>
      </c>
      <c r="O75" s="10">
        <f>O76</f>
        <v>21000</v>
      </c>
      <c r="P75" s="11">
        <f t="shared" si="4"/>
        <v>0</v>
      </c>
      <c r="R75" s="10">
        <f>R76</f>
        <v>18959.830000000002</v>
      </c>
    </row>
    <row r="76" spans="1:23" s="23" customFormat="1" x14ac:dyDescent="0.25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 t="s">
        <v>29</v>
      </c>
      <c r="L76" s="20" t="s">
        <v>79</v>
      </c>
      <c r="M76" s="27">
        <v>21000</v>
      </c>
      <c r="N76" s="27">
        <v>21000</v>
      </c>
      <c r="O76" s="27">
        <v>21000</v>
      </c>
      <c r="P76" s="22">
        <f t="shared" si="4"/>
        <v>0</v>
      </c>
      <c r="R76" s="27">
        <v>18959.830000000002</v>
      </c>
      <c r="W76" s="42"/>
    </row>
    <row r="77" spans="1:23" x14ac:dyDescent="0.25">
      <c r="A77" s="12"/>
      <c r="B77" s="13"/>
      <c r="C77" s="14"/>
      <c r="D77" s="14"/>
      <c r="E77" s="14"/>
      <c r="F77" s="14"/>
      <c r="G77" s="14"/>
      <c r="H77" s="14"/>
      <c r="I77" s="14"/>
      <c r="J77" s="14">
        <v>6</v>
      </c>
      <c r="K77" s="14"/>
      <c r="L77" s="15" t="s">
        <v>80</v>
      </c>
      <c r="M77" s="28">
        <f>M78+M79+M80</f>
        <v>501600</v>
      </c>
      <c r="N77" s="28">
        <f>N78+N79+N80</f>
        <v>501600</v>
      </c>
      <c r="O77" s="28">
        <f>O78+O79+O80</f>
        <v>514600</v>
      </c>
      <c r="P77" s="29">
        <f t="shared" si="4"/>
        <v>13000</v>
      </c>
      <c r="R77" s="28">
        <f>R78+R79+R80</f>
        <v>460644.28</v>
      </c>
    </row>
    <row r="78" spans="1:23" s="23" customFormat="1" x14ac:dyDescent="0.25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 t="s">
        <v>29</v>
      </c>
      <c r="L78" s="20" t="s">
        <v>81</v>
      </c>
      <c r="M78" s="27">
        <v>600</v>
      </c>
      <c r="N78" s="27">
        <v>600</v>
      </c>
      <c r="O78" s="27">
        <v>600</v>
      </c>
      <c r="P78" s="22">
        <f t="shared" si="4"/>
        <v>0</v>
      </c>
      <c r="R78" s="27">
        <v>0</v>
      </c>
      <c r="W78" s="42"/>
    </row>
    <row r="79" spans="1:23" s="23" customFormat="1" x14ac:dyDescent="0.25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 t="s">
        <v>63</v>
      </c>
      <c r="L79" s="20" t="s">
        <v>82</v>
      </c>
      <c r="M79" s="27">
        <v>500000</v>
      </c>
      <c r="N79" s="27">
        <v>500000</v>
      </c>
      <c r="O79" s="27">
        <f>500000+13000</f>
        <v>513000</v>
      </c>
      <c r="P79" s="22">
        <f t="shared" si="4"/>
        <v>13000</v>
      </c>
      <c r="R79" s="27">
        <v>459735.71</v>
      </c>
      <c r="W79" s="42"/>
    </row>
    <row r="80" spans="1:23" s="23" customFormat="1" x14ac:dyDescent="0.25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 t="s">
        <v>57</v>
      </c>
      <c r="L80" s="20" t="s">
        <v>83</v>
      </c>
      <c r="M80" s="27">
        <v>1000</v>
      </c>
      <c r="N80" s="27">
        <v>1000</v>
      </c>
      <c r="O80" s="27">
        <v>1000</v>
      </c>
      <c r="P80" s="22">
        <f t="shared" si="4"/>
        <v>0</v>
      </c>
      <c r="R80" s="27">
        <v>908.57</v>
      </c>
      <c r="W80" s="42"/>
    </row>
    <row r="81" spans="1:23" x14ac:dyDescent="0.25">
      <c r="A81" s="12"/>
      <c r="B81" s="13"/>
      <c r="C81" s="14"/>
      <c r="D81" s="14"/>
      <c r="E81" s="14"/>
      <c r="F81" s="14"/>
      <c r="G81" s="14"/>
      <c r="H81" s="14"/>
      <c r="I81" s="14"/>
      <c r="J81" s="14" t="s">
        <v>47</v>
      </c>
      <c r="K81" s="14"/>
      <c r="L81" s="15" t="s">
        <v>84</v>
      </c>
      <c r="M81" s="10">
        <f>M82</f>
        <v>24000</v>
      </c>
      <c r="N81" s="10">
        <f>N82</f>
        <v>24000</v>
      </c>
      <c r="O81" s="10">
        <f>O82</f>
        <v>24000</v>
      </c>
      <c r="P81" s="11">
        <f t="shared" si="4"/>
        <v>0</v>
      </c>
      <c r="R81" s="10">
        <f>R82</f>
        <v>18706.53</v>
      </c>
    </row>
    <row r="82" spans="1:23" s="23" customFormat="1" x14ac:dyDescent="0.25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 t="s">
        <v>57</v>
      </c>
      <c r="L82" s="20" t="s">
        <v>84</v>
      </c>
      <c r="M82" s="27">
        <v>24000</v>
      </c>
      <c r="N82" s="27">
        <v>24000</v>
      </c>
      <c r="O82" s="27">
        <v>24000</v>
      </c>
      <c r="P82" s="22">
        <f t="shared" si="4"/>
        <v>0</v>
      </c>
      <c r="R82" s="27">
        <v>18706.53</v>
      </c>
      <c r="W82" s="42"/>
    </row>
    <row r="83" spans="1:23" x14ac:dyDescent="0.25">
      <c r="A83" s="12"/>
      <c r="B83" s="13"/>
      <c r="C83" s="14"/>
      <c r="D83" s="14"/>
      <c r="E83" s="14"/>
      <c r="F83" s="14"/>
      <c r="G83" s="14"/>
      <c r="H83" s="14"/>
      <c r="I83" s="14" t="s">
        <v>34</v>
      </c>
      <c r="J83" s="14"/>
      <c r="K83" s="14"/>
      <c r="L83" s="15" t="s">
        <v>85</v>
      </c>
      <c r="M83" s="10">
        <f>M84+M86</f>
        <v>75000</v>
      </c>
      <c r="N83" s="10">
        <f>N84+N86</f>
        <v>75000</v>
      </c>
      <c r="O83" s="10">
        <f>O84+O86</f>
        <v>75000</v>
      </c>
      <c r="P83" s="11">
        <f t="shared" si="4"/>
        <v>0</v>
      </c>
      <c r="R83" s="10">
        <f>R84+R86</f>
        <v>50939.8</v>
      </c>
    </row>
    <row r="84" spans="1:23" x14ac:dyDescent="0.25">
      <c r="A84" s="12"/>
      <c r="B84" s="13"/>
      <c r="C84" s="14"/>
      <c r="D84" s="14"/>
      <c r="E84" s="14"/>
      <c r="F84" s="14"/>
      <c r="G84" s="14"/>
      <c r="H84" s="14"/>
      <c r="I84" s="14"/>
      <c r="J84" s="14" t="s">
        <v>26</v>
      </c>
      <c r="K84" s="14"/>
      <c r="L84" s="15" t="s">
        <v>86</v>
      </c>
      <c r="M84" s="10">
        <f>M85</f>
        <v>10000</v>
      </c>
      <c r="N84" s="10">
        <f>N85</f>
        <v>10000</v>
      </c>
      <c r="O84" s="10">
        <f>O85</f>
        <v>10000</v>
      </c>
      <c r="P84" s="11">
        <f t="shared" si="4"/>
        <v>0</v>
      </c>
      <c r="R84" s="10">
        <f>R85</f>
        <v>5777.73</v>
      </c>
    </row>
    <row r="85" spans="1:23" s="23" customFormat="1" x14ac:dyDescent="0.25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 t="s">
        <v>29</v>
      </c>
      <c r="L85" s="20" t="s">
        <v>86</v>
      </c>
      <c r="M85" s="27">
        <v>10000</v>
      </c>
      <c r="N85" s="27">
        <v>10000</v>
      </c>
      <c r="O85" s="27">
        <v>10000</v>
      </c>
      <c r="P85" s="22">
        <f t="shared" si="4"/>
        <v>0</v>
      </c>
      <c r="R85" s="27">
        <v>5777.73</v>
      </c>
      <c r="W85" s="42"/>
    </row>
    <row r="86" spans="1:23" x14ac:dyDescent="0.25">
      <c r="A86" s="12"/>
      <c r="B86" s="13"/>
      <c r="C86" s="14"/>
      <c r="D86" s="14"/>
      <c r="E86" s="14"/>
      <c r="F86" s="14"/>
      <c r="G86" s="14"/>
      <c r="H86" s="14"/>
      <c r="I86" s="14"/>
      <c r="J86" s="14" t="s">
        <v>34</v>
      </c>
      <c r="K86" s="14"/>
      <c r="L86" s="15" t="s">
        <v>87</v>
      </c>
      <c r="M86" s="10">
        <f>M87</f>
        <v>65000</v>
      </c>
      <c r="N86" s="10">
        <f>N87</f>
        <v>65000</v>
      </c>
      <c r="O86" s="10">
        <f>O87</f>
        <v>65000</v>
      </c>
      <c r="P86" s="11">
        <f t="shared" si="4"/>
        <v>0</v>
      </c>
      <c r="R86" s="10">
        <f>R87</f>
        <v>45162.07</v>
      </c>
    </row>
    <row r="87" spans="1:23" s="23" customFormat="1" x14ac:dyDescent="0.25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 t="s">
        <v>29</v>
      </c>
      <c r="L87" s="20" t="s">
        <v>87</v>
      </c>
      <c r="M87" s="27">
        <v>65000</v>
      </c>
      <c r="N87" s="27">
        <v>65000</v>
      </c>
      <c r="O87" s="27">
        <v>65000</v>
      </c>
      <c r="P87" s="22">
        <f t="shared" si="4"/>
        <v>0</v>
      </c>
      <c r="R87" s="27">
        <v>45162.07</v>
      </c>
      <c r="W87" s="42"/>
    </row>
    <row r="88" spans="1:23" x14ac:dyDescent="0.25">
      <c r="A88" s="12"/>
      <c r="B88" s="13"/>
      <c r="C88" s="14"/>
      <c r="D88" s="14"/>
      <c r="E88" s="14"/>
      <c r="F88" s="14"/>
      <c r="G88" s="14"/>
      <c r="H88" s="14"/>
      <c r="I88" s="14" t="s">
        <v>49</v>
      </c>
      <c r="J88" s="14"/>
      <c r="K88" s="14"/>
      <c r="L88" s="15" t="s">
        <v>88</v>
      </c>
      <c r="M88" s="10">
        <f>M89+M92</f>
        <v>4029000</v>
      </c>
      <c r="N88" s="10">
        <f>N89+N92</f>
        <v>4029000</v>
      </c>
      <c r="O88" s="10">
        <f>O89+O92</f>
        <v>4029000</v>
      </c>
      <c r="P88" s="11">
        <f t="shared" si="4"/>
        <v>0</v>
      </c>
      <c r="R88" s="10">
        <f>R89+R92</f>
        <v>3268486.73</v>
      </c>
    </row>
    <row r="89" spans="1:23" x14ac:dyDescent="0.25">
      <c r="A89" s="12"/>
      <c r="B89" s="13"/>
      <c r="C89" s="14"/>
      <c r="D89" s="14"/>
      <c r="E89" s="14"/>
      <c r="F89" s="14"/>
      <c r="G89" s="14"/>
      <c r="H89" s="14"/>
      <c r="I89" s="14"/>
      <c r="J89" s="14" t="s">
        <v>24</v>
      </c>
      <c r="K89" s="14"/>
      <c r="L89" s="15" t="s">
        <v>89</v>
      </c>
      <c r="M89" s="10">
        <f>M90+M91</f>
        <v>26000</v>
      </c>
      <c r="N89" s="10">
        <f>N90+N91</f>
        <v>26000</v>
      </c>
      <c r="O89" s="10">
        <f>O90+O91</f>
        <v>26000</v>
      </c>
      <c r="P89" s="11">
        <f t="shared" si="4"/>
        <v>0</v>
      </c>
      <c r="Q89" s="30"/>
      <c r="R89" s="10">
        <f>R90+R91</f>
        <v>18052.07</v>
      </c>
    </row>
    <row r="90" spans="1:23" s="23" customFormat="1" x14ac:dyDescent="0.25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 t="s">
        <v>41</v>
      </c>
      <c r="L90" s="20" t="s">
        <v>90</v>
      </c>
      <c r="M90" s="27">
        <v>25000</v>
      </c>
      <c r="N90" s="27">
        <v>25000</v>
      </c>
      <c r="O90" s="27">
        <v>25000</v>
      </c>
      <c r="P90" s="22">
        <f t="shared" si="4"/>
        <v>0</v>
      </c>
      <c r="R90" s="27">
        <v>18052.07</v>
      </c>
      <c r="W90" s="42"/>
    </row>
    <row r="91" spans="1:23" s="23" customFormat="1" x14ac:dyDescent="0.25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 t="s">
        <v>57</v>
      </c>
      <c r="L91" s="20" t="s">
        <v>91</v>
      </c>
      <c r="M91" s="27">
        <v>1000</v>
      </c>
      <c r="N91" s="27">
        <v>1000</v>
      </c>
      <c r="O91" s="27">
        <v>1000</v>
      </c>
      <c r="P91" s="22">
        <f t="shared" si="4"/>
        <v>0</v>
      </c>
      <c r="R91" s="27">
        <v>0</v>
      </c>
      <c r="W91" s="42"/>
    </row>
    <row r="92" spans="1:23" x14ac:dyDescent="0.25">
      <c r="A92" s="12"/>
      <c r="B92" s="13"/>
      <c r="C92" s="14"/>
      <c r="D92" s="14"/>
      <c r="E92" s="14"/>
      <c r="F92" s="14"/>
      <c r="G92" s="14"/>
      <c r="H92" s="14"/>
      <c r="I92" s="14"/>
      <c r="J92" s="14" t="s">
        <v>34</v>
      </c>
      <c r="K92" s="14"/>
      <c r="L92" s="15" t="s">
        <v>92</v>
      </c>
      <c r="M92" s="10">
        <f>M93+M94</f>
        <v>4003000</v>
      </c>
      <c r="N92" s="10">
        <f>N93+N94</f>
        <v>4003000</v>
      </c>
      <c r="O92" s="10">
        <f>O93+O94</f>
        <v>4003000</v>
      </c>
      <c r="P92" s="11">
        <f t="shared" si="4"/>
        <v>0</v>
      </c>
      <c r="R92" s="10">
        <f>R93+R94</f>
        <v>3250434.66</v>
      </c>
    </row>
    <row r="93" spans="1:23" s="23" customFormat="1" x14ac:dyDescent="0.25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 t="s">
        <v>29</v>
      </c>
      <c r="L93" s="20" t="s">
        <v>93</v>
      </c>
      <c r="M93" s="27">
        <v>4000000</v>
      </c>
      <c r="N93" s="27">
        <v>4000000</v>
      </c>
      <c r="O93" s="27">
        <v>4000000</v>
      </c>
      <c r="P93" s="22">
        <f t="shared" si="4"/>
        <v>0</v>
      </c>
      <c r="R93" s="27">
        <v>3248000</v>
      </c>
      <c r="W93" s="42"/>
    </row>
    <row r="94" spans="1:23" s="23" customFormat="1" x14ac:dyDescent="0.25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 t="s">
        <v>41</v>
      </c>
      <c r="L94" s="20" t="s">
        <v>94</v>
      </c>
      <c r="M94" s="27">
        <v>3000</v>
      </c>
      <c r="N94" s="27">
        <v>3000</v>
      </c>
      <c r="O94" s="27">
        <v>3000</v>
      </c>
      <c r="P94" s="22">
        <f t="shared" si="4"/>
        <v>0</v>
      </c>
      <c r="R94" s="27">
        <v>2434.66</v>
      </c>
      <c r="W94" s="42"/>
    </row>
    <row r="95" spans="1:23" x14ac:dyDescent="0.25">
      <c r="A95" s="12"/>
      <c r="B95" s="13"/>
      <c r="C95" s="14"/>
      <c r="D95" s="14"/>
      <c r="E95" s="14"/>
      <c r="F95" s="14"/>
      <c r="G95" s="14"/>
      <c r="H95" s="14"/>
      <c r="I95" s="14" t="s">
        <v>36</v>
      </c>
      <c r="J95" s="14"/>
      <c r="K95" s="14"/>
      <c r="L95" s="15" t="s">
        <v>95</v>
      </c>
      <c r="M95" s="10">
        <f>M96+M100+M103+M107+M112</f>
        <v>6139000</v>
      </c>
      <c r="N95" s="10">
        <f>N96+N100+N103+N107+N112</f>
        <v>6139000</v>
      </c>
      <c r="O95" s="10">
        <f>O96+O100+O103+O107+O112</f>
        <v>6410000</v>
      </c>
      <c r="P95" s="11">
        <f t="shared" si="4"/>
        <v>271000</v>
      </c>
      <c r="R95" s="10">
        <f>R96+R100+R103+R107+R112</f>
        <v>4613797.5600000005</v>
      </c>
    </row>
    <row r="96" spans="1:23" x14ac:dyDescent="0.25">
      <c r="A96" s="12"/>
      <c r="B96" s="13"/>
      <c r="C96" s="14"/>
      <c r="D96" s="14"/>
      <c r="E96" s="14"/>
      <c r="F96" s="14"/>
      <c r="G96" s="14"/>
      <c r="H96" s="14"/>
      <c r="I96" s="14"/>
      <c r="J96" s="14" t="s">
        <v>24</v>
      </c>
      <c r="K96" s="14"/>
      <c r="L96" s="15" t="s">
        <v>96</v>
      </c>
      <c r="M96" s="10">
        <f>M97+M98+M99</f>
        <v>61000</v>
      </c>
      <c r="N96" s="10">
        <f>N97+N98+N99</f>
        <v>61000</v>
      </c>
      <c r="O96" s="10">
        <f>O97+O98+O99</f>
        <v>61000</v>
      </c>
      <c r="P96" s="11">
        <f t="shared" si="4"/>
        <v>0</v>
      </c>
      <c r="R96" s="10">
        <f>R97+R98+R99</f>
        <v>36239.19</v>
      </c>
    </row>
    <row r="97" spans="1:23" s="23" customFormat="1" x14ac:dyDescent="0.25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 t="s">
        <v>29</v>
      </c>
      <c r="L97" s="20" t="s">
        <v>97</v>
      </c>
      <c r="M97" s="27">
        <v>5000</v>
      </c>
      <c r="N97" s="27">
        <v>5000</v>
      </c>
      <c r="O97" s="27">
        <v>5000</v>
      </c>
      <c r="P97" s="22">
        <f t="shared" si="4"/>
        <v>0</v>
      </c>
      <c r="R97" s="27">
        <v>399</v>
      </c>
      <c r="W97" s="42"/>
    </row>
    <row r="98" spans="1:23" s="23" customFormat="1" x14ac:dyDescent="0.25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 t="s">
        <v>41</v>
      </c>
      <c r="L98" s="20" t="s">
        <v>98</v>
      </c>
      <c r="M98" s="27">
        <v>32000</v>
      </c>
      <c r="N98" s="27">
        <v>32000</v>
      </c>
      <c r="O98" s="27">
        <v>32000</v>
      </c>
      <c r="P98" s="22">
        <f t="shared" si="4"/>
        <v>0</v>
      </c>
      <c r="R98" s="27">
        <v>17840.189999999999</v>
      </c>
      <c r="W98" s="42"/>
    </row>
    <row r="99" spans="1:23" s="23" customFormat="1" x14ac:dyDescent="0.25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 t="s">
        <v>63</v>
      </c>
      <c r="L99" s="20" t="s">
        <v>99</v>
      </c>
      <c r="M99" s="27">
        <v>24000</v>
      </c>
      <c r="N99" s="27">
        <v>24000</v>
      </c>
      <c r="O99" s="27">
        <v>24000</v>
      </c>
      <c r="P99" s="22">
        <f t="shared" si="4"/>
        <v>0</v>
      </c>
      <c r="R99" s="27">
        <v>18000</v>
      </c>
      <c r="W99" s="42"/>
    </row>
    <row r="100" spans="1:23" x14ac:dyDescent="0.25">
      <c r="A100" s="12"/>
      <c r="B100" s="13"/>
      <c r="C100" s="14"/>
      <c r="D100" s="14"/>
      <c r="E100" s="14"/>
      <c r="F100" s="14"/>
      <c r="G100" s="14"/>
      <c r="H100" s="14"/>
      <c r="I100" s="14"/>
      <c r="J100" s="14" t="s">
        <v>34</v>
      </c>
      <c r="K100" s="14"/>
      <c r="L100" s="15" t="s">
        <v>100</v>
      </c>
      <c r="M100" s="10">
        <f>M101+M102</f>
        <v>5012000</v>
      </c>
      <c r="N100" s="10">
        <f>N101+N102</f>
        <v>5012000</v>
      </c>
      <c r="O100" s="10">
        <f>O101+O102</f>
        <v>5012000</v>
      </c>
      <c r="P100" s="11">
        <f t="shared" si="4"/>
        <v>0</v>
      </c>
      <c r="R100" s="10">
        <f>R101+R102</f>
        <v>3978299.47</v>
      </c>
    </row>
    <row r="101" spans="1:23" s="23" customFormat="1" x14ac:dyDescent="0.25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 t="s">
        <v>63</v>
      </c>
      <c r="L101" s="20" t="s">
        <v>101</v>
      </c>
      <c r="M101" s="27">
        <v>5000000</v>
      </c>
      <c r="N101" s="27">
        <v>5000000</v>
      </c>
      <c r="O101" s="27">
        <v>5000000</v>
      </c>
      <c r="P101" s="22">
        <f t="shared" si="4"/>
        <v>0</v>
      </c>
      <c r="R101" s="27">
        <v>3970619.47</v>
      </c>
      <c r="W101" s="42"/>
    </row>
    <row r="102" spans="1:23" s="23" customFormat="1" x14ac:dyDescent="0.25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 t="s">
        <v>57</v>
      </c>
      <c r="L102" s="20" t="s">
        <v>102</v>
      </c>
      <c r="M102" s="27">
        <v>12000</v>
      </c>
      <c r="N102" s="27">
        <v>12000</v>
      </c>
      <c r="O102" s="27">
        <v>12000</v>
      </c>
      <c r="P102" s="22">
        <f t="shared" si="4"/>
        <v>0</v>
      </c>
      <c r="R102" s="27">
        <v>7680</v>
      </c>
      <c r="W102" s="42"/>
    </row>
    <row r="103" spans="1:23" x14ac:dyDescent="0.25">
      <c r="A103" s="12"/>
      <c r="B103" s="13"/>
      <c r="C103" s="14"/>
      <c r="D103" s="14"/>
      <c r="E103" s="14"/>
      <c r="F103" s="14"/>
      <c r="G103" s="14"/>
      <c r="H103" s="14"/>
      <c r="I103" s="14"/>
      <c r="J103" s="14" t="s">
        <v>49</v>
      </c>
      <c r="K103" s="14"/>
      <c r="L103" s="15" t="s">
        <v>103</v>
      </c>
      <c r="M103" s="10">
        <f>M104+M105+M106</f>
        <v>435000</v>
      </c>
      <c r="N103" s="10">
        <f>N104+N105+N106</f>
        <v>435000</v>
      </c>
      <c r="O103" s="10">
        <f>O104+O105+O106</f>
        <v>530000</v>
      </c>
      <c r="P103" s="11">
        <f t="shared" si="4"/>
        <v>95000</v>
      </c>
      <c r="R103" s="10">
        <f>R104+R105+R106</f>
        <v>133167.5</v>
      </c>
    </row>
    <row r="104" spans="1:23" s="23" customFormat="1" x14ac:dyDescent="0.25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 t="s">
        <v>29</v>
      </c>
      <c r="L104" s="20" t="s">
        <v>104</v>
      </c>
      <c r="M104" s="27">
        <v>300000</v>
      </c>
      <c r="N104" s="27">
        <v>300000</v>
      </c>
      <c r="O104" s="27">
        <v>15000</v>
      </c>
      <c r="P104" s="22">
        <f t="shared" si="4"/>
        <v>-285000</v>
      </c>
      <c r="R104" s="27">
        <v>23036.86</v>
      </c>
      <c r="W104" s="42"/>
    </row>
    <row r="105" spans="1:23" s="23" customFormat="1" x14ac:dyDescent="0.25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 t="s">
        <v>41</v>
      </c>
      <c r="L105" s="20" t="s">
        <v>105</v>
      </c>
      <c r="M105" s="27">
        <v>120000</v>
      </c>
      <c r="N105" s="27">
        <v>120000</v>
      </c>
      <c r="O105" s="27">
        <v>500000</v>
      </c>
      <c r="P105" s="22">
        <f t="shared" si="4"/>
        <v>380000</v>
      </c>
      <c r="R105" s="27">
        <v>98280.639999999999</v>
      </c>
      <c r="W105" s="42"/>
    </row>
    <row r="106" spans="1:23" s="23" customFormat="1" x14ac:dyDescent="0.25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 t="s">
        <v>63</v>
      </c>
      <c r="L106" s="20" t="s">
        <v>106</v>
      </c>
      <c r="M106" s="31">
        <v>15000</v>
      </c>
      <c r="N106" s="31">
        <v>15000</v>
      </c>
      <c r="O106" s="31">
        <v>15000</v>
      </c>
      <c r="P106" s="22">
        <f t="shared" si="4"/>
        <v>0</v>
      </c>
      <c r="R106" s="31">
        <v>11850</v>
      </c>
      <c r="W106" s="42"/>
    </row>
    <row r="107" spans="1:23" x14ac:dyDescent="0.25">
      <c r="A107" s="12"/>
      <c r="B107" s="13"/>
      <c r="C107" s="14"/>
      <c r="D107" s="14"/>
      <c r="E107" s="14"/>
      <c r="F107" s="14"/>
      <c r="G107" s="14"/>
      <c r="H107" s="14"/>
      <c r="I107" s="14"/>
      <c r="J107" s="14" t="s">
        <v>36</v>
      </c>
      <c r="K107" s="14"/>
      <c r="L107" s="15" t="s">
        <v>107</v>
      </c>
      <c r="M107" s="10">
        <f>M108+M109+M110+M111</f>
        <v>381000</v>
      </c>
      <c r="N107" s="10">
        <f>N108+N109+N110+N111</f>
        <v>381000</v>
      </c>
      <c r="O107" s="10">
        <f>O108+O109+O110+O111</f>
        <v>557000</v>
      </c>
      <c r="P107" s="11">
        <f t="shared" si="4"/>
        <v>176000</v>
      </c>
      <c r="R107" s="10">
        <f>R108+R109+R110+R111</f>
        <v>277491.12</v>
      </c>
    </row>
    <row r="108" spans="1:23" s="23" customFormat="1" x14ac:dyDescent="0.25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 t="s">
        <v>41</v>
      </c>
      <c r="L108" s="20" t="s">
        <v>108</v>
      </c>
      <c r="M108" s="27">
        <v>1000</v>
      </c>
      <c r="N108" s="27">
        <v>1000</v>
      </c>
      <c r="O108" s="27">
        <v>1000</v>
      </c>
      <c r="P108" s="22">
        <f t="shared" si="4"/>
        <v>0</v>
      </c>
      <c r="R108" s="27">
        <v>0</v>
      </c>
      <c r="W108" s="42"/>
    </row>
    <row r="109" spans="1:23" s="23" customFormat="1" x14ac:dyDescent="0.25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 t="s">
        <v>63</v>
      </c>
      <c r="L109" s="20" t="s">
        <v>109</v>
      </c>
      <c r="M109" s="31">
        <v>20000</v>
      </c>
      <c r="N109" s="31">
        <v>20000</v>
      </c>
      <c r="O109" s="31">
        <v>22000</v>
      </c>
      <c r="P109" s="22">
        <f t="shared" si="4"/>
        <v>2000</v>
      </c>
      <c r="R109" s="31">
        <v>13015.52</v>
      </c>
      <c r="W109" s="42"/>
    </row>
    <row r="110" spans="1:23" s="23" customFormat="1" x14ac:dyDescent="0.25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 t="s">
        <v>69</v>
      </c>
      <c r="L110" s="20" t="s">
        <v>110</v>
      </c>
      <c r="M110" s="27">
        <v>160000</v>
      </c>
      <c r="N110" s="27">
        <v>160000</v>
      </c>
      <c r="O110" s="27">
        <v>210000</v>
      </c>
      <c r="P110" s="22">
        <f t="shared" si="4"/>
        <v>50000</v>
      </c>
      <c r="R110" s="27">
        <v>118000</v>
      </c>
      <c r="W110" s="42"/>
    </row>
    <row r="111" spans="1:23" s="23" customFormat="1" x14ac:dyDescent="0.25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 t="s">
        <v>111</v>
      </c>
      <c r="L111" s="20" t="s">
        <v>112</v>
      </c>
      <c r="M111" s="27">
        <v>200000</v>
      </c>
      <c r="N111" s="27">
        <v>200000</v>
      </c>
      <c r="O111" s="27">
        <v>324000</v>
      </c>
      <c r="P111" s="22">
        <f t="shared" si="4"/>
        <v>124000</v>
      </c>
      <c r="R111" s="27">
        <v>146475.6</v>
      </c>
      <c r="W111" s="42"/>
    </row>
    <row r="112" spans="1:23" x14ac:dyDescent="0.25">
      <c r="A112" s="12"/>
      <c r="B112" s="13"/>
      <c r="C112" s="14"/>
      <c r="D112" s="14"/>
      <c r="E112" s="14"/>
      <c r="F112" s="14"/>
      <c r="G112" s="14"/>
      <c r="H112" s="14"/>
      <c r="I112" s="14"/>
      <c r="J112" s="14" t="s">
        <v>47</v>
      </c>
      <c r="K112" s="14"/>
      <c r="L112" s="15" t="s">
        <v>113</v>
      </c>
      <c r="M112" s="10">
        <f>M113</f>
        <v>250000</v>
      </c>
      <c r="N112" s="10">
        <f>N113</f>
        <v>250000</v>
      </c>
      <c r="O112" s="10">
        <f>O113</f>
        <v>250000</v>
      </c>
      <c r="P112" s="11">
        <f t="shared" si="4"/>
        <v>0</v>
      </c>
      <c r="R112" s="10">
        <f>R113</f>
        <v>188600.28</v>
      </c>
    </row>
    <row r="113" spans="1:23" s="23" customFormat="1" x14ac:dyDescent="0.25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 t="s">
        <v>57</v>
      </c>
      <c r="L113" s="20" t="s">
        <v>113</v>
      </c>
      <c r="M113" s="27">
        <v>250000</v>
      </c>
      <c r="N113" s="27">
        <v>250000</v>
      </c>
      <c r="O113" s="27">
        <v>250000</v>
      </c>
      <c r="P113" s="22">
        <f t="shared" si="4"/>
        <v>0</v>
      </c>
      <c r="R113" s="27">
        <v>188600.28</v>
      </c>
      <c r="W113" s="42"/>
    </row>
    <row r="114" spans="1:23" x14ac:dyDescent="0.25">
      <c r="A114" s="12"/>
      <c r="B114" s="13"/>
      <c r="C114" s="14"/>
      <c r="D114" s="14"/>
      <c r="E114" s="14"/>
      <c r="F114" s="14"/>
      <c r="G114" s="14"/>
      <c r="H114" s="14"/>
      <c r="I114" s="14" t="s">
        <v>45</v>
      </c>
      <c r="J114" s="14"/>
      <c r="K114" s="14"/>
      <c r="L114" s="15" t="s">
        <v>114</v>
      </c>
      <c r="M114" s="10">
        <f>M115+M118</f>
        <v>22000</v>
      </c>
      <c r="N114" s="10">
        <f>N115+N118</f>
        <v>22000</v>
      </c>
      <c r="O114" s="10">
        <f>O115+O118</f>
        <v>22000</v>
      </c>
      <c r="P114" s="11">
        <f t="shared" si="4"/>
        <v>0</v>
      </c>
      <c r="R114" s="10">
        <f>R115+R118</f>
        <v>15400.99</v>
      </c>
    </row>
    <row r="115" spans="1:23" x14ac:dyDescent="0.25">
      <c r="A115" s="12"/>
      <c r="B115" s="13"/>
      <c r="C115" s="14"/>
      <c r="D115" s="14"/>
      <c r="E115" s="14"/>
      <c r="F115" s="14"/>
      <c r="G115" s="14"/>
      <c r="H115" s="14"/>
      <c r="I115" s="14"/>
      <c r="J115" s="14" t="s">
        <v>26</v>
      </c>
      <c r="K115" s="14"/>
      <c r="L115" s="15" t="s">
        <v>115</v>
      </c>
      <c r="M115" s="10">
        <f>M116+M117</f>
        <v>17000</v>
      </c>
      <c r="N115" s="10">
        <f>N116+N117</f>
        <v>17000</v>
      </c>
      <c r="O115" s="10">
        <f>O116+O117</f>
        <v>17000</v>
      </c>
      <c r="P115" s="11">
        <f t="shared" si="4"/>
        <v>0</v>
      </c>
      <c r="R115" s="10">
        <f>R116+R117</f>
        <v>12721.25</v>
      </c>
    </row>
    <row r="116" spans="1:23" s="23" customFormat="1" x14ac:dyDescent="0.25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 t="s">
        <v>29</v>
      </c>
      <c r="L116" s="20" t="s">
        <v>115</v>
      </c>
      <c r="M116" s="27">
        <v>12000</v>
      </c>
      <c r="N116" s="27">
        <v>12000</v>
      </c>
      <c r="O116" s="27">
        <v>12000</v>
      </c>
      <c r="P116" s="22">
        <f t="shared" si="4"/>
        <v>0</v>
      </c>
      <c r="R116" s="27">
        <v>11941.25</v>
      </c>
      <c r="W116" s="42"/>
    </row>
    <row r="117" spans="1:23" s="23" customFormat="1" x14ac:dyDescent="0.25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 t="s">
        <v>41</v>
      </c>
      <c r="L117" s="20" t="s">
        <v>116</v>
      </c>
      <c r="M117" s="31">
        <v>5000</v>
      </c>
      <c r="N117" s="31">
        <v>5000</v>
      </c>
      <c r="O117" s="31">
        <v>5000</v>
      </c>
      <c r="P117" s="22">
        <f t="shared" si="4"/>
        <v>0</v>
      </c>
      <c r="R117" s="31">
        <v>780</v>
      </c>
      <c r="W117" s="42"/>
    </row>
    <row r="118" spans="1:23" x14ac:dyDescent="0.25">
      <c r="A118" s="12"/>
      <c r="B118" s="13"/>
      <c r="C118" s="14"/>
      <c r="D118" s="14"/>
      <c r="E118" s="14"/>
      <c r="F118" s="14"/>
      <c r="G118" s="14"/>
      <c r="H118" s="14"/>
      <c r="I118" s="14"/>
      <c r="J118" s="14" t="s">
        <v>24</v>
      </c>
      <c r="K118" s="14"/>
      <c r="L118" s="15" t="s">
        <v>117</v>
      </c>
      <c r="M118" s="10">
        <f>M119</f>
        <v>5000</v>
      </c>
      <c r="N118" s="10">
        <f>N119</f>
        <v>5000</v>
      </c>
      <c r="O118" s="10">
        <f>O119</f>
        <v>5000</v>
      </c>
      <c r="P118" s="11">
        <f t="shared" si="4"/>
        <v>0</v>
      </c>
      <c r="R118" s="10">
        <f>R119</f>
        <v>2679.74</v>
      </c>
    </row>
    <row r="119" spans="1:23" s="23" customFormat="1" x14ac:dyDescent="0.25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 t="s">
        <v>29</v>
      </c>
      <c r="L119" s="20" t="s">
        <v>118</v>
      </c>
      <c r="M119" s="31">
        <v>5000</v>
      </c>
      <c r="N119" s="31">
        <v>5000</v>
      </c>
      <c r="O119" s="31">
        <v>5000</v>
      </c>
      <c r="P119" s="22">
        <f t="shared" si="4"/>
        <v>0</v>
      </c>
      <c r="R119" s="31">
        <v>2679.74</v>
      </c>
      <c r="W119" s="42"/>
    </row>
    <row r="120" spans="1:23" x14ac:dyDescent="0.25">
      <c r="A120" s="12"/>
      <c r="B120" s="13"/>
      <c r="C120" s="14"/>
      <c r="D120" s="14"/>
      <c r="E120" s="14"/>
      <c r="F120" s="14"/>
      <c r="G120" s="14"/>
      <c r="H120" s="14"/>
      <c r="I120" s="14" t="s">
        <v>119</v>
      </c>
      <c r="J120" s="14"/>
      <c r="K120" s="14"/>
      <c r="L120" s="15" t="s">
        <v>120</v>
      </c>
      <c r="M120" s="28">
        <f>M121+M128+M130</f>
        <v>455000</v>
      </c>
      <c r="N120" s="28">
        <f>N121+N128+N130</f>
        <v>455000</v>
      </c>
      <c r="O120" s="28">
        <f>O121+O128+O130</f>
        <v>456000</v>
      </c>
      <c r="P120" s="29">
        <f t="shared" si="4"/>
        <v>1000</v>
      </c>
      <c r="R120" s="28">
        <f>R121+R128+R130</f>
        <v>320642.26</v>
      </c>
    </row>
    <row r="121" spans="1:23" x14ac:dyDescent="0.25">
      <c r="A121" s="12"/>
      <c r="B121" s="13"/>
      <c r="C121" s="14"/>
      <c r="D121" s="14"/>
      <c r="E121" s="14"/>
      <c r="F121" s="14"/>
      <c r="G121" s="14"/>
      <c r="H121" s="14"/>
      <c r="I121" s="14"/>
      <c r="J121" s="14" t="s">
        <v>26</v>
      </c>
      <c r="K121" s="14"/>
      <c r="L121" s="15" t="s">
        <v>121</v>
      </c>
      <c r="M121" s="28">
        <f>M122+M123+M124+M125+M126+M127</f>
        <v>87000</v>
      </c>
      <c r="N121" s="28">
        <f>N122+N123+N124+N125+N126+N127</f>
        <v>87000</v>
      </c>
      <c r="O121" s="28">
        <f>O122+O123+O124+O125+O126+O127</f>
        <v>89000</v>
      </c>
      <c r="P121" s="29">
        <f t="shared" si="4"/>
        <v>2000</v>
      </c>
      <c r="R121" s="28">
        <f>R122+R123+R124+R125+R126+R127</f>
        <v>62707.22</v>
      </c>
    </row>
    <row r="122" spans="1:23" s="23" customFormat="1" x14ac:dyDescent="0.25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 t="s">
        <v>29</v>
      </c>
      <c r="L122" s="20" t="s">
        <v>122</v>
      </c>
      <c r="M122" s="27">
        <v>10000</v>
      </c>
      <c r="N122" s="27">
        <v>10000</v>
      </c>
      <c r="O122" s="27">
        <v>10000</v>
      </c>
      <c r="P122" s="22">
        <f t="shared" si="4"/>
        <v>0</v>
      </c>
      <c r="R122" s="27">
        <v>6727.27</v>
      </c>
      <c r="W122" s="42"/>
    </row>
    <row r="123" spans="1:23" s="23" customFormat="1" x14ac:dyDescent="0.25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 t="s">
        <v>41</v>
      </c>
      <c r="L123" s="20" t="s">
        <v>123</v>
      </c>
      <c r="M123" s="27">
        <v>40000</v>
      </c>
      <c r="N123" s="27">
        <v>40000</v>
      </c>
      <c r="O123" s="27">
        <v>40000</v>
      </c>
      <c r="P123" s="22">
        <f t="shared" si="4"/>
        <v>0</v>
      </c>
      <c r="R123" s="27">
        <v>34268.800000000003</v>
      </c>
      <c r="W123" s="42"/>
    </row>
    <row r="124" spans="1:23" s="23" customFormat="1" x14ac:dyDescent="0.25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 t="s">
        <v>63</v>
      </c>
      <c r="L124" s="20" t="s">
        <v>124</v>
      </c>
      <c r="M124" s="31">
        <v>5000</v>
      </c>
      <c r="N124" s="31">
        <v>5000</v>
      </c>
      <c r="O124" s="31">
        <v>7000</v>
      </c>
      <c r="P124" s="22">
        <f t="shared" si="4"/>
        <v>2000</v>
      </c>
      <c r="R124" s="31">
        <v>4891.3599999999997</v>
      </c>
      <c r="W124" s="42"/>
    </row>
    <row r="125" spans="1:23" s="23" customFormat="1" x14ac:dyDescent="0.25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 t="s">
        <v>22</v>
      </c>
      <c r="L125" s="20" t="s">
        <v>125</v>
      </c>
      <c r="M125" s="27">
        <v>7000</v>
      </c>
      <c r="N125" s="27">
        <v>7000</v>
      </c>
      <c r="O125" s="27">
        <v>7000</v>
      </c>
      <c r="P125" s="22">
        <f t="shared" si="4"/>
        <v>0</v>
      </c>
      <c r="R125" s="27">
        <v>5449.81</v>
      </c>
      <c r="W125" s="42"/>
    </row>
    <row r="126" spans="1:23" s="23" customFormat="1" x14ac:dyDescent="0.25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 t="s">
        <v>111</v>
      </c>
      <c r="L126" s="20" t="s">
        <v>126</v>
      </c>
      <c r="M126" s="27">
        <v>10000</v>
      </c>
      <c r="N126" s="27">
        <v>10000</v>
      </c>
      <c r="O126" s="27">
        <v>10000</v>
      </c>
      <c r="P126" s="22">
        <f t="shared" si="4"/>
        <v>0</v>
      </c>
      <c r="R126" s="27">
        <v>6850</v>
      </c>
      <c r="W126" s="42"/>
    </row>
    <row r="127" spans="1:23" s="23" customFormat="1" x14ac:dyDescent="0.25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 t="s">
        <v>57</v>
      </c>
      <c r="L127" s="20" t="s">
        <v>127</v>
      </c>
      <c r="M127" s="27">
        <v>15000</v>
      </c>
      <c r="N127" s="27">
        <v>15000</v>
      </c>
      <c r="O127" s="27">
        <v>15000</v>
      </c>
      <c r="P127" s="22">
        <f t="shared" si="4"/>
        <v>0</v>
      </c>
      <c r="R127" s="27">
        <v>4519.9799999999996</v>
      </c>
      <c r="W127" s="42"/>
    </row>
    <row r="128" spans="1:23" x14ac:dyDescent="0.25">
      <c r="A128" s="12"/>
      <c r="B128" s="13"/>
      <c r="C128" s="14"/>
      <c r="D128" s="14"/>
      <c r="E128" s="14"/>
      <c r="F128" s="14"/>
      <c r="G128" s="14"/>
      <c r="H128" s="14"/>
      <c r="I128" s="14"/>
      <c r="J128" s="14" t="s">
        <v>24</v>
      </c>
      <c r="K128" s="14"/>
      <c r="L128" s="15" t="s">
        <v>128</v>
      </c>
      <c r="M128" s="10">
        <f>M129</f>
        <v>61000</v>
      </c>
      <c r="N128" s="10">
        <f>N129</f>
        <v>61000</v>
      </c>
      <c r="O128" s="10">
        <f>O129</f>
        <v>60000</v>
      </c>
      <c r="P128" s="11">
        <f t="shared" si="4"/>
        <v>-1000</v>
      </c>
      <c r="R128" s="10">
        <f>R129</f>
        <v>38435</v>
      </c>
    </row>
    <row r="129" spans="1:23" s="23" customFormat="1" x14ac:dyDescent="0.25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 t="s">
        <v>29</v>
      </c>
      <c r="L129" s="20" t="s">
        <v>129</v>
      </c>
      <c r="M129" s="27">
        <v>61000</v>
      </c>
      <c r="N129" s="27">
        <v>61000</v>
      </c>
      <c r="O129" s="27">
        <v>60000</v>
      </c>
      <c r="P129" s="22">
        <f t="shared" si="4"/>
        <v>-1000</v>
      </c>
      <c r="R129" s="27">
        <v>38435</v>
      </c>
      <c r="W129" s="42"/>
    </row>
    <row r="130" spans="1:23" x14ac:dyDescent="0.25">
      <c r="A130" s="12"/>
      <c r="B130" s="13"/>
      <c r="C130" s="14"/>
      <c r="D130" s="14"/>
      <c r="E130" s="14"/>
      <c r="F130" s="14"/>
      <c r="G130" s="14"/>
      <c r="H130" s="14"/>
      <c r="I130" s="14"/>
      <c r="J130" s="14" t="s">
        <v>34</v>
      </c>
      <c r="K130" s="14"/>
      <c r="L130" s="15" t="s">
        <v>130</v>
      </c>
      <c r="M130" s="10">
        <f>M131+M132+M133+M134+M135</f>
        <v>307000</v>
      </c>
      <c r="N130" s="10">
        <f>N131+N132+N133+N134+N135</f>
        <v>307000</v>
      </c>
      <c r="O130" s="10">
        <f>O131+O132+O133+O134+O135</f>
        <v>307000</v>
      </c>
      <c r="P130" s="11">
        <f t="shared" si="4"/>
        <v>0</v>
      </c>
      <c r="R130" s="10">
        <f>R131+R132+R133+R134+R135</f>
        <v>219500.04</v>
      </c>
    </row>
    <row r="131" spans="1:23" s="23" customFormat="1" x14ac:dyDescent="0.25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 t="s">
        <v>29</v>
      </c>
      <c r="L131" s="20" t="s">
        <v>131</v>
      </c>
      <c r="M131" s="27">
        <v>1000</v>
      </c>
      <c r="N131" s="27">
        <v>1000</v>
      </c>
      <c r="O131" s="27">
        <v>1000</v>
      </c>
      <c r="P131" s="22">
        <f t="shared" si="4"/>
        <v>0</v>
      </c>
      <c r="R131" s="27">
        <v>545.46</v>
      </c>
      <c r="W131" s="42"/>
    </row>
    <row r="132" spans="1:23" s="23" customFormat="1" x14ac:dyDescent="0.25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 t="s">
        <v>41</v>
      </c>
      <c r="L132" s="20" t="s">
        <v>132</v>
      </c>
      <c r="M132" s="27">
        <v>100000</v>
      </c>
      <c r="N132" s="27">
        <v>100000</v>
      </c>
      <c r="O132" s="27">
        <v>100000</v>
      </c>
      <c r="P132" s="22">
        <f t="shared" si="4"/>
        <v>0</v>
      </c>
      <c r="R132" s="27">
        <v>71941.14</v>
      </c>
      <c r="W132" s="42"/>
    </row>
    <row r="133" spans="1:23" s="23" customFormat="1" x14ac:dyDescent="0.25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 t="s">
        <v>63</v>
      </c>
      <c r="L133" s="20" t="s">
        <v>133</v>
      </c>
      <c r="M133" s="27">
        <v>50000</v>
      </c>
      <c r="N133" s="27">
        <v>50000</v>
      </c>
      <c r="O133" s="27">
        <v>50000</v>
      </c>
      <c r="P133" s="22">
        <f t="shared" si="4"/>
        <v>0</v>
      </c>
      <c r="R133" s="27">
        <v>33627.07</v>
      </c>
      <c r="W133" s="42"/>
    </row>
    <row r="134" spans="1:23" s="23" customFormat="1" x14ac:dyDescent="0.25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 t="s">
        <v>22</v>
      </c>
      <c r="L134" s="20" t="s">
        <v>134</v>
      </c>
      <c r="M134" s="27">
        <v>150000</v>
      </c>
      <c r="N134" s="27">
        <v>150000</v>
      </c>
      <c r="O134" s="27">
        <v>150000</v>
      </c>
      <c r="P134" s="22">
        <f t="shared" si="4"/>
        <v>0</v>
      </c>
      <c r="R134" s="27">
        <v>108636.37</v>
      </c>
      <c r="W134" s="42"/>
    </row>
    <row r="135" spans="1:23" s="23" customFormat="1" x14ac:dyDescent="0.25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 t="s">
        <v>69</v>
      </c>
      <c r="L135" s="20" t="s">
        <v>135</v>
      </c>
      <c r="M135" s="27">
        <v>6000</v>
      </c>
      <c r="N135" s="27">
        <v>6000</v>
      </c>
      <c r="O135" s="27">
        <v>6000</v>
      </c>
      <c r="P135" s="22">
        <f t="shared" ref="P135:P156" si="5">O135-N135</f>
        <v>0</v>
      </c>
      <c r="R135" s="27">
        <v>4750</v>
      </c>
      <c r="W135" s="42"/>
    </row>
    <row r="136" spans="1:23" x14ac:dyDescent="0.25">
      <c r="A136" s="12"/>
      <c r="B136" s="13"/>
      <c r="C136" s="14"/>
      <c r="D136" s="14"/>
      <c r="E136" s="14"/>
      <c r="F136" s="14"/>
      <c r="G136" s="14"/>
      <c r="H136" s="14"/>
      <c r="I136" s="14" t="s">
        <v>136</v>
      </c>
      <c r="J136" s="14"/>
      <c r="K136" s="14"/>
      <c r="L136" s="15" t="s">
        <v>137</v>
      </c>
      <c r="M136" s="28">
        <f>M137</f>
        <v>100000</v>
      </c>
      <c r="N136" s="28">
        <f>N137</f>
        <v>100000</v>
      </c>
      <c r="O136" s="28">
        <f>O137</f>
        <v>100000</v>
      </c>
      <c r="P136" s="29">
        <f t="shared" si="5"/>
        <v>0</v>
      </c>
      <c r="R136" s="28">
        <f>R137</f>
        <v>57726.09</v>
      </c>
    </row>
    <row r="137" spans="1:23" x14ac:dyDescent="0.25">
      <c r="A137" s="12"/>
      <c r="B137" s="13"/>
      <c r="C137" s="14"/>
      <c r="D137" s="14"/>
      <c r="E137" s="14"/>
      <c r="F137" s="14"/>
      <c r="G137" s="14"/>
      <c r="H137" s="14"/>
      <c r="I137" s="14"/>
      <c r="J137" s="14" t="s">
        <v>26</v>
      </c>
      <c r="K137" s="14"/>
      <c r="L137" s="15" t="s">
        <v>138</v>
      </c>
      <c r="M137" s="10">
        <f>M138+M139+M140</f>
        <v>100000</v>
      </c>
      <c r="N137" s="10">
        <f>N138+N139+N140</f>
        <v>100000</v>
      </c>
      <c r="O137" s="10">
        <f>O138+O139+O140</f>
        <v>100000</v>
      </c>
      <c r="P137" s="11">
        <f t="shared" si="5"/>
        <v>0</v>
      </c>
      <c r="R137" s="10">
        <f>R138+R139+R140</f>
        <v>57726.09</v>
      </c>
    </row>
    <row r="138" spans="1:23" s="23" customFormat="1" x14ac:dyDescent="0.25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 t="s">
        <v>29</v>
      </c>
      <c r="L138" s="20" t="s">
        <v>139</v>
      </c>
      <c r="M138" s="27">
        <v>15000</v>
      </c>
      <c r="N138" s="27">
        <v>15000</v>
      </c>
      <c r="O138" s="27">
        <v>15000</v>
      </c>
      <c r="P138" s="22">
        <f t="shared" si="5"/>
        <v>0</v>
      </c>
      <c r="R138" s="27">
        <v>11399.89</v>
      </c>
      <c r="W138" s="42"/>
    </row>
    <row r="139" spans="1:23" s="23" customFormat="1" x14ac:dyDescent="0.25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 t="s">
        <v>22</v>
      </c>
      <c r="L139" s="20" t="s">
        <v>140</v>
      </c>
      <c r="M139" s="27">
        <v>70000</v>
      </c>
      <c r="N139" s="27">
        <v>70000</v>
      </c>
      <c r="O139" s="27">
        <v>70000</v>
      </c>
      <c r="P139" s="22">
        <f t="shared" si="5"/>
        <v>0</v>
      </c>
      <c r="R139" s="27">
        <v>46326.2</v>
      </c>
      <c r="W139" s="42"/>
    </row>
    <row r="140" spans="1:23" s="23" customFormat="1" x14ac:dyDescent="0.25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 t="s">
        <v>57</v>
      </c>
      <c r="L140" s="20" t="s">
        <v>141</v>
      </c>
      <c r="M140" s="27">
        <v>15000</v>
      </c>
      <c r="N140" s="27">
        <v>15000</v>
      </c>
      <c r="O140" s="27">
        <v>15000</v>
      </c>
      <c r="P140" s="22">
        <f t="shared" si="5"/>
        <v>0</v>
      </c>
      <c r="R140" s="27">
        <v>0</v>
      </c>
      <c r="W140" s="42"/>
    </row>
    <row r="141" spans="1:23" x14ac:dyDescent="0.25">
      <c r="A141" s="12"/>
      <c r="B141" s="13"/>
      <c r="C141" s="14"/>
      <c r="D141" s="14"/>
      <c r="E141" s="14"/>
      <c r="F141" s="14"/>
      <c r="G141" s="14"/>
      <c r="H141" s="14" t="s">
        <v>22</v>
      </c>
      <c r="I141" s="14"/>
      <c r="J141" s="14"/>
      <c r="K141" s="14"/>
      <c r="L141" s="15" t="s">
        <v>142</v>
      </c>
      <c r="M141" s="10">
        <f t="shared" ref="M141:R142" si="6">M142</f>
        <v>17500000</v>
      </c>
      <c r="N141" s="10">
        <f t="shared" si="6"/>
        <v>17500000</v>
      </c>
      <c r="O141" s="10">
        <f t="shared" si="6"/>
        <v>17500000</v>
      </c>
      <c r="P141" s="11">
        <f t="shared" si="5"/>
        <v>0</v>
      </c>
      <c r="Q141" s="1">
        <f>(O141-N141)/N141*100</f>
        <v>0</v>
      </c>
      <c r="R141" s="10">
        <f t="shared" si="6"/>
        <v>13400000</v>
      </c>
      <c r="T141" s="16">
        <f>P141</f>
        <v>0</v>
      </c>
    </row>
    <row r="142" spans="1:23" x14ac:dyDescent="0.25">
      <c r="A142" s="12"/>
      <c r="B142" s="13"/>
      <c r="C142" s="14"/>
      <c r="D142" s="14"/>
      <c r="E142" s="14"/>
      <c r="F142" s="14"/>
      <c r="G142" s="14"/>
      <c r="H142" s="14"/>
      <c r="I142" s="14" t="s">
        <v>36</v>
      </c>
      <c r="J142" s="14"/>
      <c r="K142" s="14"/>
      <c r="L142" s="15" t="s">
        <v>143</v>
      </c>
      <c r="M142" s="10">
        <f t="shared" si="6"/>
        <v>17500000</v>
      </c>
      <c r="N142" s="10">
        <f t="shared" si="6"/>
        <v>17500000</v>
      </c>
      <c r="O142" s="10">
        <f t="shared" si="6"/>
        <v>17500000</v>
      </c>
      <c r="P142" s="11">
        <f t="shared" si="5"/>
        <v>0</v>
      </c>
      <c r="R142" s="10">
        <f t="shared" si="6"/>
        <v>13400000</v>
      </c>
    </row>
    <row r="143" spans="1:23" x14ac:dyDescent="0.25">
      <c r="A143" s="12"/>
      <c r="B143" s="13"/>
      <c r="C143" s="14"/>
      <c r="D143" s="14"/>
      <c r="E143" s="14"/>
      <c r="F143" s="14"/>
      <c r="G143" s="14"/>
      <c r="H143" s="14"/>
      <c r="I143" s="14"/>
      <c r="J143" s="14" t="s">
        <v>26</v>
      </c>
      <c r="K143" s="14"/>
      <c r="L143" s="15" t="s">
        <v>144</v>
      </c>
      <c r="M143" s="10">
        <f>M144+M145</f>
        <v>17500000</v>
      </c>
      <c r="N143" s="10">
        <f>N144+N145</f>
        <v>17500000</v>
      </c>
      <c r="O143" s="10">
        <f>O144+O145</f>
        <v>17500000</v>
      </c>
      <c r="P143" s="11">
        <f t="shared" si="5"/>
        <v>0</v>
      </c>
      <c r="R143" s="10">
        <f>R144+R145</f>
        <v>13400000</v>
      </c>
    </row>
    <row r="144" spans="1:23" s="23" customFormat="1" x14ac:dyDescent="0.25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 t="s">
        <v>29</v>
      </c>
      <c r="L144" s="20" t="s">
        <v>145</v>
      </c>
      <c r="M144" s="27">
        <v>17000000</v>
      </c>
      <c r="N144" s="27">
        <v>17000000</v>
      </c>
      <c r="O144" s="27">
        <v>17000000</v>
      </c>
      <c r="P144" s="22">
        <f t="shared" si="5"/>
        <v>0</v>
      </c>
      <c r="R144" s="27">
        <v>12900000</v>
      </c>
      <c r="W144" s="42"/>
    </row>
    <row r="145" spans="1:23" s="23" customFormat="1" x14ac:dyDescent="0.25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 t="s">
        <v>41</v>
      </c>
      <c r="L145" s="20" t="s">
        <v>146</v>
      </c>
      <c r="M145" s="27">
        <v>500000</v>
      </c>
      <c r="N145" s="27">
        <v>500000</v>
      </c>
      <c r="O145" s="27">
        <v>500000</v>
      </c>
      <c r="P145" s="22">
        <f t="shared" si="5"/>
        <v>0</v>
      </c>
      <c r="R145" s="27">
        <v>500000</v>
      </c>
      <c r="W145" s="42"/>
    </row>
    <row r="146" spans="1:23" x14ac:dyDescent="0.25">
      <c r="A146" s="12"/>
      <c r="B146" s="13"/>
      <c r="C146" s="14"/>
      <c r="D146" s="14"/>
      <c r="E146" s="14"/>
      <c r="F146" s="14"/>
      <c r="G146" s="14"/>
      <c r="H146" s="14" t="s">
        <v>69</v>
      </c>
      <c r="I146" s="14"/>
      <c r="J146" s="14"/>
      <c r="K146" s="14"/>
      <c r="L146" s="15" t="s">
        <v>147</v>
      </c>
      <c r="M146" s="10">
        <f t="shared" ref="M146:R147" si="7">M147</f>
        <v>5700000</v>
      </c>
      <c r="N146" s="10">
        <f t="shared" si="7"/>
        <v>5700000</v>
      </c>
      <c r="O146" s="10">
        <f t="shared" si="7"/>
        <v>7200000</v>
      </c>
      <c r="P146" s="11">
        <f t="shared" si="5"/>
        <v>1500000</v>
      </c>
      <c r="Q146" s="1">
        <f>(O146-N146)/N146*100</f>
        <v>26.315789473684209</v>
      </c>
      <c r="R146" s="10">
        <f t="shared" si="7"/>
        <v>3397970.66</v>
      </c>
      <c r="T146" s="16">
        <f>P146</f>
        <v>1500000</v>
      </c>
    </row>
    <row r="147" spans="1:23" x14ac:dyDescent="0.25">
      <c r="A147" s="12"/>
      <c r="B147" s="13"/>
      <c r="C147" s="14"/>
      <c r="D147" s="14"/>
      <c r="E147" s="14"/>
      <c r="F147" s="14"/>
      <c r="G147" s="14"/>
      <c r="H147" s="14"/>
      <c r="I147" s="14" t="s">
        <v>49</v>
      </c>
      <c r="J147" s="14"/>
      <c r="K147" s="14"/>
      <c r="L147" s="15" t="s">
        <v>148</v>
      </c>
      <c r="M147" s="10">
        <f t="shared" si="7"/>
        <v>5700000</v>
      </c>
      <c r="N147" s="10">
        <f t="shared" si="7"/>
        <v>5700000</v>
      </c>
      <c r="O147" s="10">
        <f t="shared" si="7"/>
        <v>7200000</v>
      </c>
      <c r="P147" s="11">
        <f t="shared" si="5"/>
        <v>1500000</v>
      </c>
      <c r="R147" s="10">
        <f t="shared" si="7"/>
        <v>3397970.66</v>
      </c>
    </row>
    <row r="148" spans="1:23" x14ac:dyDescent="0.25">
      <c r="A148" s="12"/>
      <c r="B148" s="13"/>
      <c r="C148" s="14"/>
      <c r="D148" s="14"/>
      <c r="E148" s="14"/>
      <c r="F148" s="14"/>
      <c r="G148" s="14"/>
      <c r="H148" s="14"/>
      <c r="I148" s="14"/>
      <c r="J148" s="14" t="s">
        <v>119</v>
      </c>
      <c r="K148" s="14"/>
      <c r="L148" s="15" t="s">
        <v>149</v>
      </c>
      <c r="M148" s="10">
        <f>M149+M150</f>
        <v>5700000</v>
      </c>
      <c r="N148" s="10">
        <f>N149+N150</f>
        <v>5700000</v>
      </c>
      <c r="O148" s="10">
        <f>O149+O150</f>
        <v>7200000</v>
      </c>
      <c r="P148" s="11">
        <f t="shared" si="5"/>
        <v>1500000</v>
      </c>
      <c r="R148" s="10">
        <f>R149+R150</f>
        <v>3397970.66</v>
      </c>
    </row>
    <row r="149" spans="1:23" s="23" customFormat="1" x14ac:dyDescent="0.25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 t="s">
        <v>150</v>
      </c>
      <c r="L149" s="20" t="s">
        <v>151</v>
      </c>
      <c r="M149" s="27">
        <v>4200000</v>
      </c>
      <c r="N149" s="27">
        <v>4200000</v>
      </c>
      <c r="O149" s="27">
        <v>5200000</v>
      </c>
      <c r="P149" s="22">
        <f t="shared" si="5"/>
        <v>1000000</v>
      </c>
      <c r="R149" s="27">
        <v>2563299.14</v>
      </c>
      <c r="W149" s="42"/>
    </row>
    <row r="150" spans="1:23" s="23" customFormat="1" x14ac:dyDescent="0.25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 t="s">
        <v>152</v>
      </c>
      <c r="L150" s="20" t="s">
        <v>153</v>
      </c>
      <c r="M150" s="27">
        <v>1500000</v>
      </c>
      <c r="N150" s="27">
        <v>1500000</v>
      </c>
      <c r="O150" s="27">
        <v>2000000</v>
      </c>
      <c r="P150" s="22">
        <f t="shared" si="5"/>
        <v>500000</v>
      </c>
      <c r="R150" s="27">
        <v>834671.52</v>
      </c>
      <c r="W150" s="42"/>
    </row>
    <row r="151" spans="1:23" x14ac:dyDescent="0.25">
      <c r="A151" s="12"/>
      <c r="B151" s="13"/>
      <c r="C151" s="14"/>
      <c r="D151" s="14"/>
      <c r="E151" s="14"/>
      <c r="F151" s="14"/>
      <c r="G151" s="14"/>
      <c r="H151" s="14" t="s">
        <v>154</v>
      </c>
      <c r="I151" s="14"/>
      <c r="J151" s="14"/>
      <c r="K151" s="14"/>
      <c r="L151" s="15" t="s">
        <v>155</v>
      </c>
      <c r="M151" s="10">
        <f t="shared" ref="M151:R152" si="8">M152</f>
        <v>183544000</v>
      </c>
      <c r="N151" s="10">
        <f t="shared" si="8"/>
        <v>183544000</v>
      </c>
      <c r="O151" s="10">
        <f t="shared" si="8"/>
        <v>193000000</v>
      </c>
      <c r="P151" s="11">
        <f t="shared" si="5"/>
        <v>9456000</v>
      </c>
      <c r="Q151" s="1">
        <f>(O151-N151)/N151*100</f>
        <v>5.1518981824521646</v>
      </c>
      <c r="R151" s="10">
        <f t="shared" si="8"/>
        <v>161775389</v>
      </c>
      <c r="T151" s="16"/>
    </row>
    <row r="152" spans="1:23" x14ac:dyDescent="0.25">
      <c r="A152" s="12"/>
      <c r="B152" s="13"/>
      <c r="C152" s="14"/>
      <c r="D152" s="14"/>
      <c r="E152" s="14"/>
      <c r="F152" s="14"/>
      <c r="G152" s="14"/>
      <c r="H152" s="14"/>
      <c r="I152" s="14" t="s">
        <v>136</v>
      </c>
      <c r="J152" s="14"/>
      <c r="K152" s="14"/>
      <c r="L152" s="15" t="s">
        <v>156</v>
      </c>
      <c r="M152" s="10">
        <f t="shared" si="8"/>
        <v>183544000</v>
      </c>
      <c r="N152" s="10">
        <f t="shared" si="8"/>
        <v>183544000</v>
      </c>
      <c r="O152" s="10">
        <f t="shared" si="8"/>
        <v>193000000</v>
      </c>
      <c r="P152" s="11">
        <f t="shared" si="5"/>
        <v>9456000</v>
      </c>
      <c r="R152" s="10">
        <f t="shared" si="8"/>
        <v>161775389</v>
      </c>
    </row>
    <row r="153" spans="1:23" x14ac:dyDescent="0.25">
      <c r="A153" s="12"/>
      <c r="B153" s="13"/>
      <c r="C153" s="14"/>
      <c r="D153" s="14"/>
      <c r="E153" s="14"/>
      <c r="F153" s="14"/>
      <c r="G153" s="14"/>
      <c r="H153" s="14"/>
      <c r="I153" s="14"/>
      <c r="J153" s="14" t="s">
        <v>24</v>
      </c>
      <c r="K153" s="14"/>
      <c r="L153" s="15" t="s">
        <v>157</v>
      </c>
      <c r="M153" s="10">
        <f>M154+M155+M156</f>
        <v>183544000</v>
      </c>
      <c r="N153" s="10">
        <f>N154+N155+N156</f>
        <v>183544000</v>
      </c>
      <c r="O153" s="10">
        <f>O154+O155+O156</f>
        <v>193000000</v>
      </c>
      <c r="P153" s="11">
        <f t="shared" si="5"/>
        <v>9456000</v>
      </c>
      <c r="R153" s="10">
        <f>R154+R155+R156</f>
        <v>161775389</v>
      </c>
    </row>
    <row r="154" spans="1:23" s="23" customFormat="1" x14ac:dyDescent="0.25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 t="s">
        <v>29</v>
      </c>
      <c r="L154" s="20" t="s">
        <v>158</v>
      </c>
      <c r="M154" s="27">
        <v>20820000</v>
      </c>
      <c r="N154" s="27">
        <v>20820000</v>
      </c>
      <c r="O154" s="27">
        <v>20000000</v>
      </c>
      <c r="P154" s="22">
        <f t="shared" si="5"/>
        <v>-820000</v>
      </c>
      <c r="R154" s="27">
        <v>24390280</v>
      </c>
      <c r="W154" s="42"/>
    </row>
    <row r="155" spans="1:23" s="23" customFormat="1" x14ac:dyDescent="0.25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 t="s">
        <v>41</v>
      </c>
      <c r="L155" s="20" t="s">
        <v>159</v>
      </c>
      <c r="M155" s="27">
        <v>121950000</v>
      </c>
      <c r="N155" s="27">
        <v>121950000</v>
      </c>
      <c r="O155" s="27">
        <v>148000000</v>
      </c>
      <c r="P155" s="22">
        <f t="shared" si="5"/>
        <v>26050000</v>
      </c>
      <c r="R155" s="27">
        <v>126052936</v>
      </c>
      <c r="W155" s="42"/>
    </row>
    <row r="156" spans="1:23" s="23" customFormat="1" ht="14.25" thickBot="1" x14ac:dyDescent="0.3">
      <c r="A156" s="32"/>
      <c r="B156" s="33"/>
      <c r="C156" s="34"/>
      <c r="D156" s="34"/>
      <c r="E156" s="34"/>
      <c r="F156" s="34"/>
      <c r="G156" s="34"/>
      <c r="H156" s="34"/>
      <c r="I156" s="34"/>
      <c r="J156" s="34"/>
      <c r="K156" s="34" t="s">
        <v>57</v>
      </c>
      <c r="L156" s="35" t="s">
        <v>160</v>
      </c>
      <c r="M156" s="36">
        <v>40774000</v>
      </c>
      <c r="N156" s="36">
        <v>40774000</v>
      </c>
      <c r="O156" s="36">
        <v>25000000</v>
      </c>
      <c r="P156" s="37">
        <f t="shared" si="5"/>
        <v>-15774000</v>
      </c>
      <c r="R156" s="36">
        <v>11332173</v>
      </c>
      <c r="T156" s="38">
        <f>T146+T141+T62+T41+T14</f>
        <v>2980000</v>
      </c>
      <c r="W156" s="42"/>
    </row>
    <row r="157" spans="1:23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40"/>
      <c r="N157" s="40"/>
      <c r="O157" s="40"/>
      <c r="R157" s="40"/>
      <c r="T157" s="41">
        <v>9742500</v>
      </c>
    </row>
    <row r="158" spans="1:23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0"/>
      <c r="N158" s="40"/>
      <c r="O158" s="40"/>
      <c r="P158" s="40"/>
      <c r="R158" s="40"/>
      <c r="T158" s="41"/>
    </row>
    <row r="159" spans="1:23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0"/>
      <c r="N159" s="40"/>
      <c r="O159" s="40"/>
      <c r="P159" s="40"/>
      <c r="R159" s="40"/>
      <c r="T159" s="41"/>
    </row>
    <row r="160" spans="1:23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40"/>
      <c r="N160" s="40"/>
      <c r="O160" s="40"/>
      <c r="P160" s="40"/>
      <c r="R160" s="40"/>
      <c r="T160" s="41"/>
    </row>
    <row r="161" spans="1:20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40"/>
      <c r="N161" s="40"/>
      <c r="O161" s="40"/>
      <c r="P161" s="40"/>
      <c r="R161" s="40"/>
      <c r="T161" s="41"/>
    </row>
    <row r="162" spans="1:20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40"/>
      <c r="N162" s="40"/>
      <c r="O162" s="40"/>
      <c r="P162" s="40"/>
      <c r="R162" s="40"/>
    </row>
    <row r="163" spans="1:20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40"/>
      <c r="N163" s="40"/>
      <c r="O163" s="40"/>
      <c r="R163" s="40"/>
    </row>
    <row r="164" spans="1:20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40"/>
      <c r="N164" s="40"/>
      <c r="O164" s="40"/>
      <c r="R164" s="40"/>
    </row>
    <row r="165" spans="1:20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0"/>
      <c r="N165" s="40"/>
      <c r="O165" s="40"/>
      <c r="R165" s="40"/>
    </row>
    <row r="166" spans="1:20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40"/>
      <c r="N166" s="40"/>
      <c r="O166" s="40"/>
      <c r="R166" s="40"/>
    </row>
    <row r="167" spans="1:20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40"/>
      <c r="N167" s="40"/>
      <c r="O167" s="40"/>
      <c r="R167" s="40"/>
    </row>
    <row r="168" spans="1:20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40"/>
      <c r="N168" s="40"/>
      <c r="O168" s="40"/>
      <c r="R168" s="40"/>
    </row>
    <row r="169" spans="1:20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0"/>
      <c r="N169" s="40"/>
      <c r="O169" s="40"/>
      <c r="R169" s="40"/>
    </row>
    <row r="170" spans="1:20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40"/>
      <c r="N170" s="40"/>
      <c r="O170" s="40"/>
      <c r="R170" s="40"/>
    </row>
  </sheetData>
  <mergeCells count="16">
    <mergeCell ref="R5:R7"/>
    <mergeCell ref="A6:B6"/>
    <mergeCell ref="C6:F6"/>
    <mergeCell ref="H6:K6"/>
    <mergeCell ref="A1:P1"/>
    <mergeCell ref="A2:P2"/>
    <mergeCell ref="A3:L3"/>
    <mergeCell ref="A5:B5"/>
    <mergeCell ref="C5:F5"/>
    <mergeCell ref="G5:G7"/>
    <mergeCell ref="H5:K5"/>
    <mergeCell ref="L5:L7"/>
    <mergeCell ref="M5:M7"/>
    <mergeCell ref="N5:N7"/>
    <mergeCell ref="O5:O7"/>
    <mergeCell ref="P5:P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BYTE</dc:creator>
  <cp:lastModifiedBy>Feyza Sarıkamış</cp:lastModifiedBy>
  <cp:lastPrinted>2021-06-21T09:15:30Z</cp:lastPrinted>
  <dcterms:created xsi:type="dcterms:W3CDTF">2021-03-07T17:13:38Z</dcterms:created>
  <dcterms:modified xsi:type="dcterms:W3CDTF">2021-12-06T09:36:43Z</dcterms:modified>
</cp:coreProperties>
</file>