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tabRatio="902" firstSheet="2" activeTab="6"/>
  </bookViews>
  <sheets>
    <sheet name="GENEL GEREKÇE (2)" sheetId="1" state="hidden" r:id="rId1"/>
    <sheet name="GENEL GEREKÇE" sheetId="2" state="hidden" r:id="rId2"/>
    <sheet name="Sayfa 6-11''A''Ödenekler " sheetId="3" r:id="rId3"/>
    <sheet name="Sayfa 12 ''B'' Cetveli Gelirler" sheetId="4" r:id="rId4"/>
    <sheet name="C CETVELİ Sayfa 13-16Kadrolar" sheetId="5" r:id="rId5"/>
    <sheet name="D CETVELİ Sayfa17 Araçlar" sheetId="6" r:id="rId6"/>
    <sheet name="E CETVELİSayfa 18-24 EKO REHBER" sheetId="7" r:id="rId7"/>
  </sheets>
  <externalReferences>
    <externalReference r:id="rId10"/>
  </externalReferences>
  <definedNames>
    <definedName name="_xlnm.Print_Titles" localSheetId="2">'Sayfa 6-11''A''Ödenekler '!$6:$8</definedName>
  </definedNames>
  <calcPr fullCalcOnLoad="1"/>
</workbook>
</file>

<file path=xl/comments3.xml><?xml version="1.0" encoding="utf-8"?>
<comments xmlns="http://schemas.openxmlformats.org/spreadsheetml/2006/main">
  <authors>
    <author>Cengiz</author>
  </authors>
  <commentList>
    <comment ref="U74" authorId="0">
      <text>
        <r>
          <rPr>
            <sz val="8"/>
            <rFont val="Tahoma"/>
            <family val="2"/>
          </rPr>
          <t xml:space="preserve">6 Aylık Tutar 813,093 TL
7. Devre 166,043
8. Devre 171,043
9. Devre 158,261
Toplam 1,308,440/9*12= 1,744,586   
Yapılandırma 268,308 x 12 = 3,219,698
Genel Toplam 4,969,698 TL ~4,970,000 TL </t>
        </r>
      </text>
    </comment>
    <comment ref="U137" authorId="0">
      <text>
        <r>
          <rPr>
            <b/>
            <sz val="9"/>
            <rFont val="Tahoma"/>
            <family val="2"/>
          </rPr>
          <t>Cengiz:</t>
        </r>
        <r>
          <rPr>
            <sz val="9"/>
            <rFont val="Tahoma"/>
            <family val="2"/>
          </rPr>
          <t xml:space="preserve">
3 Kişi Yaş Haddi ve 1 kişi de artı olarak toplam 4 kişi öngörüldü.</t>
        </r>
      </text>
    </comment>
  </commentList>
</comments>
</file>

<file path=xl/sharedStrings.xml><?xml version="1.0" encoding="utf-8"?>
<sst xmlns="http://schemas.openxmlformats.org/spreadsheetml/2006/main" count="1323" uniqueCount="730">
  <si>
    <t>Modeli</t>
  </si>
  <si>
    <t>Ağırlığı</t>
  </si>
  <si>
    <t>(Kg)</t>
  </si>
  <si>
    <t>Açıklama</t>
  </si>
  <si>
    <t>HARCAMAYA İLİŞKİN FORMÜL (EKO REHBER)</t>
  </si>
  <si>
    <t>16</t>
  </si>
  <si>
    <t>47/2010 Sayılı Yasa Karşılığı Baremler</t>
  </si>
  <si>
    <t>01-</t>
  </si>
  <si>
    <t>uygulaması buna göre yürütülecektir.</t>
  </si>
  <si>
    <t>01.1-</t>
  </si>
  <si>
    <t>01.1.1-</t>
  </si>
  <si>
    <t>Temel Maaşlar</t>
  </si>
  <si>
    <t>01.1.1.01-</t>
  </si>
  <si>
    <t>01.1.5-</t>
  </si>
  <si>
    <t>adlar altında yapılacak ödemeler bu kalemde öngörülecektir.</t>
  </si>
  <si>
    <t>01.1.5.01-</t>
  </si>
  <si>
    <t>Ek Çalışma Karşılıkları</t>
  </si>
  <si>
    <t>01.3-</t>
  </si>
  <si>
    <t>01.3.1-</t>
  </si>
  <si>
    <t>01.3.1.01-</t>
  </si>
  <si>
    <t>02-</t>
  </si>
  <si>
    <t>2017 MALİ YILI BÜTÇE ÖDENEĞİ (TL)</t>
  </si>
  <si>
    <t xml:space="preserve">      -   Mevzuatı gereğince Sosyal Sigortalar Kurumuna ödenecek prim karşılıkları.</t>
  </si>
  <si>
    <t xml:space="preserve">      -   Mevzuatı gereğince İhtiyat Sandığına ödenecek prim karşılıkları.</t>
  </si>
  <si>
    <t>Sosyal Sigortalar Kurumuna</t>
  </si>
  <si>
    <t>02.3-</t>
  </si>
  <si>
    <t>02.3.1-</t>
  </si>
  <si>
    <t>02.3.1.01-</t>
  </si>
  <si>
    <t>02.3.2-</t>
  </si>
  <si>
    <t>02.3.2.01-</t>
  </si>
  <si>
    <t>03-</t>
  </si>
  <si>
    <t>ÜST KADEME YÖNETİCİSİ</t>
  </si>
  <si>
    <t>Müdür</t>
  </si>
  <si>
    <t>18/A</t>
  </si>
  <si>
    <t>18/B</t>
  </si>
  <si>
    <t xml:space="preserve">MÜNHAL </t>
  </si>
  <si>
    <t>17/A</t>
  </si>
  <si>
    <t xml:space="preserve"> MÜNHAL </t>
  </si>
  <si>
    <t>17/B</t>
  </si>
  <si>
    <t>3</t>
  </si>
  <si>
    <t>0</t>
  </si>
  <si>
    <t xml:space="preserve"> Koordinatör</t>
  </si>
  <si>
    <t xml:space="preserve"> Koordinatör Yardımcısı (İdari)</t>
  </si>
  <si>
    <t xml:space="preserve"> Koordinatör Yardımcısı (Radyo)</t>
  </si>
  <si>
    <t xml:space="preserve"> Koordinatör Yardımcısı (TV)</t>
  </si>
  <si>
    <t xml:space="preserve"> Koordinatör Yardımcısı (Haber)</t>
  </si>
  <si>
    <t xml:space="preserve"> Koordinatör Yardımcısı (Stüdyolar)</t>
  </si>
  <si>
    <t xml:space="preserve"> Koordinatör Yardımcısı (Vericiler)</t>
  </si>
  <si>
    <t xml:space="preserve"> Mali İşler Amiri</t>
  </si>
  <si>
    <t xml:space="preserve"> Personel ve İdari İşler Amiri</t>
  </si>
  <si>
    <t xml:space="preserve"> Radyo Stüdyoları  Bakım Amiri</t>
  </si>
  <si>
    <t xml:space="preserve"> TV Stüdyoları Bakım Amiri</t>
  </si>
  <si>
    <t xml:space="preserve"> Teknik İşler Koordinasyon Amiri</t>
  </si>
  <si>
    <t xml:space="preserve"> Tesis Amiri</t>
  </si>
  <si>
    <t xml:space="preserve"> Radyo Haber Amiri</t>
  </si>
  <si>
    <t xml:space="preserve"> Tv Haber Amiri</t>
  </si>
  <si>
    <t xml:space="preserve"> Spor Amiri</t>
  </si>
  <si>
    <t xml:space="preserve"> Aktualite, Naklen Yayın ve ENG Amiri</t>
  </si>
  <si>
    <t xml:space="preserve"> Dinleme/Tercüme/Yabancı Dil Haber Amiri</t>
  </si>
  <si>
    <t xml:space="preserve"> Eğitim / Kültür Yayın Amiri</t>
  </si>
  <si>
    <t xml:space="preserve"> Müzik / Eğlence Yayın Amiri</t>
  </si>
  <si>
    <t xml:space="preserve"> Yayın Planlama ve Denetleme Amiri</t>
  </si>
  <si>
    <t xml:space="preserve"> Yapım İşletme Amiri (Radyo)</t>
  </si>
  <si>
    <t xml:space="preserve"> Yapım İşletme Amiri (TV)</t>
  </si>
  <si>
    <t xml:space="preserve"> TV Yayınları Yönetim Amiri</t>
  </si>
  <si>
    <t xml:space="preserve"> Program/Yayın Amiri (TV)</t>
  </si>
  <si>
    <t xml:space="preserve"> Yabancı Dil Yayınları Amiri (Radyo)</t>
  </si>
  <si>
    <t>Radyo ve Televizyon Hizmetleri Sınıfı</t>
  </si>
  <si>
    <t xml:space="preserve">Program Memuru   </t>
  </si>
  <si>
    <t xml:space="preserve">Program Memuru  </t>
  </si>
  <si>
    <t xml:space="preserve">Yayın/Yapım Memuru   </t>
  </si>
  <si>
    <t xml:space="preserve">Grafiker/Dekoratör   </t>
  </si>
  <si>
    <t xml:space="preserve">Grafiker/Dekoratör  </t>
  </si>
  <si>
    <t xml:space="preserve">Kameraman </t>
  </si>
  <si>
    <t xml:space="preserve">Spiker </t>
  </si>
  <si>
    <t>2017 MALİ YILI BÜTÇE GELİRLERİ TASARI</t>
  </si>
  <si>
    <t>B.D</t>
  </si>
  <si>
    <t xml:space="preserve">Redaktör/Muhabir  </t>
  </si>
  <si>
    <t>Mühendislik Hizmetleri Sınıfı</t>
  </si>
  <si>
    <t xml:space="preserve">Kıdemli Mühendis </t>
  </si>
  <si>
    <t xml:space="preserve">Mühendis  </t>
  </si>
  <si>
    <t>Hukuk Hizmetleri Sınıfı</t>
  </si>
  <si>
    <t>Hukuk Müşaviri</t>
  </si>
  <si>
    <t>Teknisyen Hizmetleri Sınıfı</t>
  </si>
  <si>
    <t xml:space="preserve">Kıdemli Teknisyen </t>
  </si>
  <si>
    <t>14-15</t>
  </si>
  <si>
    <t>Teknisyen</t>
  </si>
  <si>
    <t>12-13</t>
  </si>
  <si>
    <t xml:space="preserve">Teknisyen </t>
  </si>
  <si>
    <t>7-8-9-10</t>
  </si>
  <si>
    <t>Yayıncılık Hizmetleri Sınıfı</t>
  </si>
  <si>
    <t>Yayın Memuru</t>
  </si>
  <si>
    <t xml:space="preserve">Yayın Memuru </t>
  </si>
  <si>
    <t xml:space="preserve">Anonser Spiker </t>
  </si>
  <si>
    <t>Anonser Spiker</t>
  </si>
  <si>
    <t>İdari Hizmetler Sınıfı</t>
  </si>
  <si>
    <t xml:space="preserve">İdare Memuru </t>
  </si>
  <si>
    <t>Mali Hizmetler Sınıfı</t>
  </si>
  <si>
    <t xml:space="preserve">Maliye Memuru  </t>
  </si>
  <si>
    <t>Depo  Sorumlusu</t>
  </si>
  <si>
    <t>Kitabet Hizmetleri Sınıfı</t>
  </si>
  <si>
    <t xml:space="preserve">Katip </t>
  </si>
  <si>
    <t>13-14</t>
  </si>
  <si>
    <t>9-10</t>
  </si>
  <si>
    <t>6-7-8</t>
  </si>
  <si>
    <t>Odacı ve Şöför Hizmetleri Sınıfı</t>
  </si>
  <si>
    <t xml:space="preserve">Odacı/Şöför </t>
  </si>
  <si>
    <t>8-9</t>
  </si>
  <si>
    <t xml:space="preserve">Odacı  </t>
  </si>
  <si>
    <t>4-5-6-7</t>
  </si>
  <si>
    <t>Yardımcı Genel Hizmet Sınıfı</t>
  </si>
  <si>
    <t>Santral  Operatörü</t>
  </si>
  <si>
    <t>7-8-9</t>
  </si>
  <si>
    <t>Kıdemli Koruma Görevlisi</t>
  </si>
  <si>
    <t>10-11-12-13-14</t>
  </si>
  <si>
    <t>Koruma Görevlisi</t>
  </si>
  <si>
    <t>6-7-8-9-10</t>
  </si>
  <si>
    <t>Sakat İstihdamı</t>
  </si>
  <si>
    <t>Bayrak Radyo Televizyon Kurumu</t>
  </si>
  <si>
    <t>03.2-</t>
  </si>
  <si>
    <t>03.2.1-</t>
  </si>
  <si>
    <t>alım bedelleri ile büro ihtiyaçlarına ilişkin her çeşit tüketim malzemesi alımları, basılı kağıt ve defter alım ve yapımı ile</t>
  </si>
  <si>
    <t>bunlara ilişkin diğer giderler bu kalemden öngörülecektir.</t>
  </si>
  <si>
    <t>03.2.1.01-</t>
  </si>
  <si>
    <t>MÜNHAL</t>
  </si>
  <si>
    <t>basılı kağıt, makbuz, defter v.b gibi kırtasiye malzemesi ile benzeri mal ve hizmetlerin alım bedelleri.</t>
  </si>
  <si>
    <t>03.2.1.02-</t>
  </si>
  <si>
    <t>Bütçe Tasarısı Hazırlık Genelgesi ile belirlenecek tutarı geçmeyen büro ihtiyaçlarına ilişkin cetvel, makas, kalem açacağı,</t>
  </si>
  <si>
    <t xml:space="preserve">delgeç, masa takvimi altlığı, zımba gibi her çeşit el aparatı v.b gibi giderler. </t>
  </si>
  <si>
    <t>03.2.1.03-</t>
  </si>
  <si>
    <t>sürelerde basılan yapılan yayınlar (cd, vcd, dvd, gibi sayısal ortamda yapılan baskılar dahil) bu kalemde öngörülecektir.</t>
  </si>
  <si>
    <t>03.2.1.05-</t>
  </si>
  <si>
    <t>dergi, bülten, kitap, broşür, afiş gibi) süreli veya süresiz yayınların basımı (sayısal ortamda yapılan baskılar dahil) ile bunların</t>
  </si>
  <si>
    <t>veya daire ve idarelerce kullanılan her çeşit evrakın ciltlenmesine ilişkin giderler bu kalemde öngörülecektir.</t>
  </si>
  <si>
    <t>03.2.2-</t>
  </si>
  <si>
    <t xml:space="preserve">Su ve Temizlik Malzemesi Alımları </t>
  </si>
  <si>
    <t>KAR AMACI GÜTMEYEN KURULUŞLARA YAPILAN TRANSFERLER</t>
  </si>
  <si>
    <t>Diğer Kar Amacı Gütmeyen Kurum ve Kuruluşlara</t>
  </si>
  <si>
    <t>Diğerlerine</t>
  </si>
  <si>
    <t>03.2.2.01-</t>
  </si>
  <si>
    <t>öngörülecektir.</t>
  </si>
  <si>
    <t>03.2.2.02-</t>
  </si>
  <si>
    <t>alınan (kova, fırça, paspas gibi) her türlü temizlik madde ve malzeme alım bedelleri</t>
  </si>
  <si>
    <t>03.2.3-</t>
  </si>
  <si>
    <t>Enerji Alımları</t>
  </si>
  <si>
    <t>03.2.3.01-</t>
  </si>
  <si>
    <t>03.2.3.02-</t>
  </si>
  <si>
    <t>işletmesine yönelik olarak kullanılan akaryakıt, madeni yağlar, antifriz, benzeri tüketim malları ve kimyevi madde alımları.</t>
  </si>
  <si>
    <t>03.2.3.03-</t>
  </si>
  <si>
    <t>tüketim bedelleri ile ilgili mevzuatına gore abone olunması gerektiği durumlarda ödenecek abone bedelleri.</t>
  </si>
  <si>
    <t>03.2.4-</t>
  </si>
  <si>
    <t>Yiyecek İçecek ve Yem Alımları</t>
  </si>
  <si>
    <t>03.2.5-</t>
  </si>
  <si>
    <t xml:space="preserve">Giyim ve Kuşam Alımları </t>
  </si>
  <si>
    <t>03.2.5.01-</t>
  </si>
  <si>
    <t>‘’C’’ CETVELİ KADROLAR</t>
  </si>
  <si>
    <t xml:space="preserve">yapımında kullanılan hammadde alımları odacı ve araç sürücüsü, gece bekçileri, işçiler, teknisyenler ve diğer kıyafet </t>
  </si>
  <si>
    <t xml:space="preserve">Sürekli işçilerin Ücretleri: </t>
  </si>
  <si>
    <t>2016 MALİ YILI 8 AYLIK GELİRLERİ</t>
  </si>
  <si>
    <t>zorunluluğu olan personelin giyim bedelleri ve bunlarla ilgili diğer giderler bu kalemde öngörülecektir.</t>
  </si>
  <si>
    <t>03.2.6-</t>
  </si>
  <si>
    <t>Özel Malzeme Alımları</t>
  </si>
  <si>
    <t>03.2.6.02-</t>
  </si>
  <si>
    <t xml:space="preserve"> 3 MÜNHAL </t>
  </si>
  <si>
    <t>5 MÜNHAL</t>
  </si>
  <si>
    <t>olarak alınan ilaç, hammadde ve tıbbi malzeme bedelleri ile haşereyle mücadelede kullanılacak ilaç ve kimyevi maddeler bu</t>
  </si>
  <si>
    <t xml:space="preserve">kalemde öngörülecektir. </t>
  </si>
  <si>
    <t>03.2.9-</t>
  </si>
  <si>
    <t>Diğer Tüketim Mal ve Malzemesi Alımları</t>
  </si>
  <si>
    <t>03.2.9.90-</t>
  </si>
  <si>
    <t>anahtar, ampül, kablo, fiş, duy, priz, kapı kolu, teleks bobini teleks şeridi, ambalaj malzemesi, lehim, lehim pastası vb.) alımı.</t>
  </si>
  <si>
    <t>03.3-</t>
  </si>
  <si>
    <t>tazminatları ve uluslararası uzman, memur vb. mübadele giderleri bu bölümde yer alacaktır.</t>
  </si>
  <si>
    <t>03.3.3-</t>
  </si>
  <si>
    <t xml:space="preserve">Yurt Dışı Geçici Görev Yollukları </t>
  </si>
  <si>
    <t>03.3.3.01-</t>
  </si>
  <si>
    <t>tanıtım ve aydınlatma ziyaretlerinin gerektirdiği yolluk giderleri (yürürlükteki mevzuat uyarınca gidiş-dönüş bilet bedelleri,</t>
  </si>
  <si>
    <t>iaşe-ibate, otel giderleri, yurt dışı yolculuğunun zorunlu kıldığı belge ve işlemler giderleri, çalışma ve toplantının gerektirdiği</t>
  </si>
  <si>
    <t>katılım kayıt giderleri ) bu kalemde öngörülecektir.</t>
  </si>
  <si>
    <t>03.4-</t>
  </si>
  <si>
    <t>03.4.2.90-</t>
  </si>
  <si>
    <t>bağlı borçlar gibi diğer yasal giderler bu kalemde öngörülecektir.</t>
  </si>
  <si>
    <t>03.4.3-</t>
  </si>
  <si>
    <t>Ödenecek Vergi, Resim, Harçlar ve Benzeri Giderler</t>
  </si>
  <si>
    <t>03.4.3.01-</t>
  </si>
  <si>
    <t>dışında taşıtların vergileri, belediye resim ve harçları ile ödenecek diğer vergi, resim ve harçlar bu kalemde öngörülecektir.</t>
  </si>
  <si>
    <t>03.5-</t>
  </si>
  <si>
    <t>10-11-12</t>
  </si>
  <si>
    <t>11-12-13</t>
  </si>
  <si>
    <t>11-12</t>
  </si>
  <si>
    <t>03.5.2-</t>
  </si>
  <si>
    <t>Haberleşme Giderleri</t>
  </si>
  <si>
    <t>03.5.2.01-</t>
  </si>
  <si>
    <t>giderler.</t>
  </si>
  <si>
    <t>03.5.2.02-</t>
  </si>
  <si>
    <t>bedelleri.</t>
  </si>
  <si>
    <t>03.5.2.03-</t>
  </si>
  <si>
    <t>ücretler, Resmi Gazeteye vb. dökümana elektronik ortamda abonelik bedelleri gibi bilgiye abonelik karşılığı ödenecek</t>
  </si>
  <si>
    <t>ücretler ile internet servis sağlayıcılara ödenecek ücretler.</t>
  </si>
  <si>
    <t>03.5.3-</t>
  </si>
  <si>
    <t>Taşıma Giderleri</t>
  </si>
  <si>
    <t>03.5.3.03</t>
  </si>
  <si>
    <t xml:space="preserve">           </t>
  </si>
  <si>
    <t>yük taşımasına ilişkin olarak ödenen ardiye ve liman giderleri.</t>
  </si>
  <si>
    <t>03.5.4-</t>
  </si>
  <si>
    <t>Tarifeye Bağlı Ödemeler</t>
  </si>
  <si>
    <t>03.5.4.02</t>
  </si>
  <si>
    <t>zorunluluğu bulunana kişi, bina, taşıt, malzeme vb. Sigorta giderleri.</t>
  </si>
  <si>
    <t>03.5.9-</t>
  </si>
  <si>
    <t>03.5.9.90-</t>
  </si>
  <si>
    <t xml:space="preserve">kıc </t>
  </si>
  <si>
    <t>TÜRKSAT</t>
  </si>
  <si>
    <t>harcama kalemlerinden karşılanmayan giderler yanında, hizmetin gerektirdiği her türlü giderler ve foseptik temizliği,</t>
  </si>
  <si>
    <t>elektrik ve su tesisatı yaptırma vb. diğer hizmet alımları</t>
  </si>
  <si>
    <t>03.6-</t>
  </si>
  <si>
    <t>03.6.1-</t>
  </si>
  <si>
    <t>03.6.1.01-</t>
  </si>
  <si>
    <t>gerektirdiği her türlü giderler ile cenaze törenleri için satın alınacak çiçek bedelleri ile Bakanlar Kurulunca vergi muafiyeti</t>
  </si>
  <si>
    <t>tanınan Vakıflardan kiralanan madeni çelenklerin kira bedelleri.</t>
  </si>
  <si>
    <t>03.7-</t>
  </si>
  <si>
    <t>MENKUL MAL, GAYRİMADDİ HAK ALIM, BAKIM VE ONARIM GİDERLERİ</t>
  </si>
  <si>
    <t>03.7.1-</t>
  </si>
  <si>
    <t>Menkul Mal Alım Giderleri</t>
  </si>
  <si>
    <t>03.7.1.01-</t>
  </si>
  <si>
    <t>işyerinin donatımı ve döşemelerinde kullanılan eşyalar ile hizmetin, çalışmanın ve işin gerektirdiği büro masası, döner koltuk,</t>
  </si>
  <si>
    <t xml:space="preserve">sandalye, sehpa, etajer, kütüphane, dosya dolabı, karteks dolabı, misafir koltuğu, bilgisayar masası, çelik kasa, perde, halı, </t>
  </si>
  <si>
    <t>mühür, masa kalemi, çöp kutusu, posta çantası gibi her türlü büro malzemesi alımları.</t>
  </si>
  <si>
    <t>Sosyal Sigortalara</t>
  </si>
  <si>
    <t>03.7.1.02-</t>
  </si>
  <si>
    <t>düşük değerli ve basit büro makinesi alımları, bilgisayar, printer, telefon, faks yazı makinesi, fotokopi makinesi, klima,</t>
  </si>
  <si>
    <t>03.7.1.03-</t>
  </si>
  <si>
    <t>işinden bağımsız olarak rutin bakım-onarımlarda kullanılmak üzere, bedeline bakılmaksızın alınacak olan kriko, çekme halatı,</t>
  </si>
  <si>
    <t>pense, tornavida, matkap gibi avadanlık ve yedek parçalarının alım bedelleri ile giderleri.</t>
  </si>
  <si>
    <t>03.7.1.04-</t>
  </si>
  <si>
    <t>ve malzeme alımları ve her türlü giderler.</t>
  </si>
  <si>
    <t>03.7.1.90-</t>
  </si>
  <si>
    <t>hizmetin gerektirdiği dayanıklı mal ve malzeme (alarm sistemi,elektrik sayacı, su motoru, hidrofor, el feneri, radio, fırın,</t>
  </si>
  <si>
    <t>elektrik süpürgesi, buzdolabı, soba, tencere, tava, kepçe, kevgir, su bardağı, yemek çatalı ve kaşığı, yemek masası, yemek</t>
  </si>
  <si>
    <t>tabağı, sürahi, tuzluk, su soğutucusu, biberlik, battaniye, nevresim, yorgan, yastık, yatak vb. gibi) alımları.</t>
  </si>
  <si>
    <t>Kırtasiye Alımları</t>
  </si>
  <si>
    <t>Temizlik Malzemesi Alımları</t>
  </si>
  <si>
    <t>Akaryakıt ve Yağ Alımları</t>
  </si>
  <si>
    <t>Elektrik Alımları</t>
  </si>
  <si>
    <t>Yurt Dışı Geçici Görev Yollukları</t>
  </si>
  <si>
    <t>Diğer Yasal Giderler</t>
  </si>
  <si>
    <t>Vergi Ödemeleri ve Benzeri Giderler</t>
  </si>
  <si>
    <t>Posta ve Telgraf Giderleri</t>
  </si>
  <si>
    <t>Telefon Abonelelik ve Kullanım Ücretleri</t>
  </si>
  <si>
    <t>Büro ve İşyeri Mal ve Malzeme Alımları</t>
  </si>
  <si>
    <t xml:space="preserve">Avadanlık ve  Yedek Parça Alımları </t>
  </si>
  <si>
    <t>Yangından Korunma Malzemeleri Alımları</t>
  </si>
  <si>
    <t>Diğer Dayanıklı Mal ve Malzeme Alımları</t>
  </si>
  <si>
    <t>Bilgisayar Yazılım  Alımları ve Yapıları</t>
  </si>
  <si>
    <t>Tefrişat Bakım ve Onarım Giderleri</t>
  </si>
  <si>
    <t>Büro Bakım ve Onarım Giderleri</t>
  </si>
  <si>
    <t>Büro ve İşyeri Makine ve Techizat Alımları</t>
  </si>
  <si>
    <t>03.7.3-</t>
  </si>
  <si>
    <t>bakım ve onarımlar ve bu bakım onarımlarda kulanılacak yedek parça alım giderleri bu grupta yer alacaktır.</t>
  </si>
  <si>
    <t>03.7.3.01-</t>
  </si>
  <si>
    <t>tefrişatın bakım ve onarımlarına ait (yedek parça alımları dahil) giderler.</t>
  </si>
  <si>
    <t>03.7.3.02-</t>
  </si>
  <si>
    <t>verilecek işçilik ücretleri ile bakım ve onarım malzemeleri ve yedek parça alımları ile gerektiğinde sözleşme ile teknik</t>
  </si>
  <si>
    <t>müeseselerine ödenecek rutin bakım ve onarım giderleri ile bunlara ilişkin diğer giderler.</t>
  </si>
  <si>
    <t>03.7.3.03-</t>
  </si>
  <si>
    <t>bakım ve onarım malzemeleri ve yedek parçaları (lastik alımları dahil) ile ilgili giderler.</t>
  </si>
  <si>
    <t>03.8-</t>
  </si>
  <si>
    <t>03.8.1-</t>
  </si>
  <si>
    <t>Hizmet Binası Bakım ve Onarım Giderleri</t>
  </si>
  <si>
    <t>03.8.1.01-</t>
  </si>
  <si>
    <t>50/1983 sayılı (25/1986, 54/1989, 35/1993) Bayrak Radyo Televizyon Kurumu Yasası uyarınca hazırlanmıştır</t>
  </si>
  <si>
    <r>
      <t>Madde   1-</t>
    </r>
    <r>
      <rPr>
        <sz val="10"/>
        <rFont val="Arial"/>
        <family val="2"/>
      </rPr>
      <t xml:space="preserve">                     Madde ile Yasanın Kısa İsmi belirlenmiştir.</t>
    </r>
  </si>
  <si>
    <r>
      <t xml:space="preserve">                                      "A Cetveli" </t>
    </r>
    <r>
      <rPr>
        <sz val="10"/>
        <rFont val="Arial"/>
        <family val="2"/>
      </rPr>
      <t>ile</t>
    </r>
    <r>
      <rPr>
        <b/>
        <sz val="10"/>
        <rFont val="Arial"/>
        <family val="2"/>
      </rPr>
      <t xml:space="preserve"> GENEL GİDERLER  ve ANALİTİK </t>
    </r>
    <r>
      <rPr>
        <sz val="10"/>
        <rFont val="Arial"/>
        <family val="2"/>
      </rPr>
      <t>sınıflandırmaları.</t>
    </r>
  </si>
  <si>
    <t xml:space="preserve">                                      32.00.08.3.0.00.6.02        SOSYAL GÜVENLİK KURUMUNA DEVLET</t>
  </si>
  <si>
    <t xml:space="preserve">                                      32.00.08.3.0.00.6.03.3     Yolluklar                                                                                    5,000.00TL</t>
  </si>
  <si>
    <t>2017 MALİ YILI BÜTÇE GELİRLERİ</t>
  </si>
  <si>
    <t xml:space="preserve">                                      32.00.08.3.0.00.6.03.7     Menkul Mal, Gayri Maddi Hak Alım, Bakım</t>
  </si>
  <si>
    <r>
      <t xml:space="preserve">                                       "B CETVELİ"  </t>
    </r>
    <r>
      <rPr>
        <sz val="10"/>
        <rFont val="Arial"/>
        <family val="2"/>
      </rPr>
      <t xml:space="preserve">ile </t>
    </r>
    <r>
      <rPr>
        <b/>
        <sz val="10"/>
        <rFont val="Arial"/>
        <family val="2"/>
      </rPr>
      <t xml:space="preserve">GELİRLER </t>
    </r>
    <r>
      <rPr>
        <sz val="10"/>
        <rFont val="Arial"/>
        <family val="2"/>
      </rPr>
      <t>sınıflandırmaları.</t>
    </r>
  </si>
  <si>
    <t xml:space="preserve">                                       32.01.2.1.01                     Emeklilik Yasası Gereğince Devlet Personelinin Katkısı     800,000.00TL</t>
  </si>
  <si>
    <t xml:space="preserve">                                       32.02                                VERGİ DIŞI GELİRLER                                                   1,800,000.00TL</t>
  </si>
  <si>
    <t xml:space="preserve">                                       32.02.1.6.01                     Reklam ve İlan Gelirleri                                                        700,000.00TL</t>
  </si>
  <si>
    <t xml:space="preserve">                                       32.02.1.6.02                     Hizmet Karşılığı Gelirler                                                       100,000.00TL</t>
  </si>
  <si>
    <t xml:space="preserve">                                       32.02.1.6.03                     Diğer Kurum Gelirleri                                                           700,000.00TL</t>
  </si>
  <si>
    <t xml:space="preserve">                                       32.02.1.6.04                     Kamu, Özel Rd. Ve Tv.lerin Kuruluş ve Yayınları </t>
  </si>
  <si>
    <t xml:space="preserve">                                                                                Gereğince Elde Edilecek Gelirler                                         300,000.00TL</t>
  </si>
  <si>
    <t xml:space="preserve"> 1 MÜNHAL </t>
  </si>
  <si>
    <t>2016 MALİ YILI BÜTÇE GELİRLERİ</t>
  </si>
  <si>
    <t>2016 YILI TADİL GELİRİ</t>
  </si>
  <si>
    <t>2016 MALİ YILI 6 AYLIK GELİRLERİ</t>
  </si>
  <si>
    <t>2016 MALİ YILI BÜTÇE ÖDENEĞİ (TL)</t>
  </si>
  <si>
    <t>2016 MALİ YILI TADİL BÜTÇE (TL)</t>
  </si>
  <si>
    <t>2017 MALİ YILI BÜTÇE TASARISI (TL)</t>
  </si>
  <si>
    <t>2016 MALİ YILI 6 AYLIK KULLANIM (TL)</t>
  </si>
  <si>
    <t>Müşavir Maaşları</t>
  </si>
  <si>
    <t>Laborat.Mlz. İle Kimyevi ve Temrinlik Mlz. Alml.</t>
  </si>
  <si>
    <t>01.1.1.02-</t>
  </si>
  <si>
    <t>02.1-</t>
  </si>
  <si>
    <t>02.1.1-</t>
  </si>
  <si>
    <t>02.1.1.01-</t>
  </si>
  <si>
    <t>02.1.2-</t>
  </si>
  <si>
    <t>02.1.2.01</t>
  </si>
  <si>
    <t>03.2.6.01-</t>
  </si>
  <si>
    <r>
      <t xml:space="preserve">Laboratuvar Malzemesi ile Kimyevi ve Temrinlik Malzeme Alımları: </t>
    </r>
    <r>
      <rPr>
        <sz val="10"/>
        <rFont val="Arial"/>
        <family val="2"/>
      </rPr>
      <t>Laboratuvarda kullanılan sarf malzemeleri, deney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            </t>
    </r>
  </si>
  <si>
    <t>tüpleri ve temrinlik malzeme alımları (yangın tüplerinin dolumu dahil).</t>
  </si>
  <si>
    <r>
      <t xml:space="preserve">Tıbbi Malzeme ve İlaç Alımları: </t>
    </r>
    <r>
      <rPr>
        <sz val="10"/>
        <rFont val="Arial"/>
        <family val="2"/>
      </rPr>
      <t>Kurum hizmet yerlerinde (ecza dolapları dahil) kullanılmak üzere toptan ve perakende</t>
    </r>
  </si>
  <si>
    <r>
      <rPr>
        <b/>
        <sz val="10"/>
        <rFont val="Arial"/>
        <family val="2"/>
      </rPr>
      <t>Tahsisatlar</t>
    </r>
    <r>
      <rPr>
        <b/>
        <sz val="10"/>
        <color indexed="8"/>
        <rFont val="Arial"/>
        <family val="2"/>
      </rPr>
      <t xml:space="preserve"> :</t>
    </r>
    <r>
      <rPr>
        <sz val="11.5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Ödenekler bölümünde sayılan ve emeklilik amaçları için dikkate alınan ödenekler haricinde kalemde </t>
    </r>
  </si>
  <si>
    <t>Personel dahil), Sözleşmeli Personel, İşçiler, Geçici Personel, Diğer Personel olarak beş grupta sınıflandırılmıştır. Bu itibarla 2017</t>
  </si>
  <si>
    <r>
      <t>Madde   2-</t>
    </r>
    <r>
      <rPr>
        <sz val="10"/>
        <rFont val="Arial"/>
        <family val="2"/>
      </rPr>
      <t xml:space="preserve">                     2017 Mali Yılında Tahsis Edilen Ödenekleri düzenlemektedir.</t>
    </r>
  </si>
  <si>
    <r>
      <t>Madde   3-</t>
    </r>
    <r>
      <rPr>
        <sz val="10"/>
        <rFont val="Arial"/>
        <family val="2"/>
      </rPr>
      <t xml:space="preserve">                     2017 Mali Yılının Finansmanını düzenlemektedir.</t>
    </r>
  </si>
  <si>
    <r>
      <t>Madde   4-</t>
    </r>
    <r>
      <rPr>
        <sz val="10"/>
        <rFont val="Arial"/>
        <family val="2"/>
      </rPr>
      <t xml:space="preserve">                     2017 Mali Yılı Cetvelleri'ni düzenlemektedir.</t>
    </r>
  </si>
  <si>
    <r>
      <t xml:space="preserve">Madde   5-                  </t>
    </r>
    <r>
      <rPr>
        <sz val="10"/>
        <rFont val="Arial"/>
        <family val="2"/>
      </rPr>
      <t xml:space="preserve">   2017 Mali Yılının Analitik Bütçe Sınıflandırılmasını düzenlemektedir.</t>
    </r>
  </si>
  <si>
    <r>
      <t>Madde   6-</t>
    </r>
    <r>
      <rPr>
        <sz val="10"/>
        <rFont val="Arial"/>
        <family val="2"/>
      </rPr>
      <t xml:space="preserve">                     2017 Mali Yılı Bütçe Gelirlerini düzenlemektedir.</t>
    </r>
  </si>
  <si>
    <t xml:space="preserve">                                       32.01                                VERGİ GELİRLERİ                                                             800,000.00TL</t>
  </si>
  <si>
    <r>
      <t xml:space="preserve">Madde   7-                     </t>
    </r>
    <r>
      <rPr>
        <sz val="10"/>
        <rFont val="Arial"/>
        <family val="2"/>
      </rPr>
      <t>2017 Mali Yılı Yeni Gelirlerini düzenlemektedir.</t>
    </r>
  </si>
  <si>
    <r>
      <t xml:space="preserve">Madde   8-                </t>
    </r>
    <r>
      <rPr>
        <sz val="10"/>
        <rFont val="Arial"/>
        <family val="2"/>
      </rPr>
      <t xml:space="preserve">     2017 Mali Yılında Harcamalardaki Usulü düzenlemektedir.</t>
    </r>
  </si>
  <si>
    <r>
      <t xml:space="preserve">Madde   9-                     </t>
    </r>
    <r>
      <rPr>
        <sz val="10"/>
        <rFont val="Arial"/>
        <family val="2"/>
      </rPr>
      <t>2017 Mali Yılı Harcama Yetkisini düzenlemektedir.</t>
    </r>
  </si>
  <si>
    <t>2016 MALİ YILI 8 AYLIK KULLANIM (TL)</t>
  </si>
  <si>
    <t>binalar ile taşınmaz mallarda hizmetin gerektirdiği zaruri küçük onarımlar, boya, badana, çatı izolasyon, telefon, havalandırma</t>
  </si>
  <si>
    <t>ve klima gibi tesislerin (telefon santralı hariç) gerektirdiği bina tadil ve onarımları bu kalemde öngörülecektir.</t>
  </si>
  <si>
    <t>05-</t>
  </si>
  <si>
    <t>05.4-</t>
  </si>
  <si>
    <t>HANE HALKINA YAPILAN TRANSFERLER</t>
  </si>
  <si>
    <t>05.4.7-</t>
  </si>
  <si>
    <t>kalemden karşılanır.</t>
  </si>
  <si>
    <t>GENEL GEREKÇE</t>
  </si>
  <si>
    <t>MADDE GEREKÇELERİ:</t>
  </si>
  <si>
    <t>03.2.9.01-</t>
  </si>
  <si>
    <r>
      <t xml:space="preserve">Bahçe Malzemesi Alımları İle Yapım ve Bakım Giderleri: </t>
    </r>
    <r>
      <rPr>
        <sz val="10"/>
        <rFont val="Arial"/>
        <family val="2"/>
      </rPr>
      <t xml:space="preserve">Temsil amaçlı olmayan çiçek alımları, bahçe yapım ve bakım ile </t>
    </r>
  </si>
  <si>
    <t>olarak kullanılan kürek, makas, tırmık, fıskiye, hortum, ilaçlama pompası, fide, fidan, tohum, gübre gibi mal ve malzeme alımları</t>
  </si>
  <si>
    <t>ile bahçe yapım ve bakımı için ihale suretiyle üçüncü şahıslara yapılan ödemeler.</t>
  </si>
  <si>
    <t>Sermaye birikimi hedeflemeyen ve cari nitelikli mal ve hizmet alımını finanse etmek amacıyla karşılıksız olarak yapılan ödemelerdir.</t>
  </si>
  <si>
    <t>Taşınmaz mallarla ilgili olarak doğrudan işletmeye yönelik rutin olarak yapılması gereken bakım ve onarımlar bu grupta yer alacaktır.</t>
  </si>
  <si>
    <t>Üretim sürecinde kullanılmadan doğrudan tüketime yönelik olarak kullanılan nihai mal ve hizmetler üçüncü ve dördüncü</t>
  </si>
  <si>
    <t>Faturalı olarak veya ilgili mevzuata uygun şekilde belgelendirilerek alınan mal ve hizmet bedellerini kapsayacaktır. Bu bölüm,</t>
  </si>
  <si>
    <t>düşük değerli veya bir yıldan az kullanım ömrü olan ekipmanları kapsayacaktır.</t>
  </si>
  <si>
    <t>Kurum personeline ilgili mevzuat çerçevesinde ödenen yurt içi ve yurt dışı geçici veya sürekli görev yollukları ile yolluk</t>
  </si>
  <si>
    <t>Eğitim, sağlık, barınma gibi muhtelif amaçları gerçekleştirmek üzere ve cari nitelikli harcamalarına katkı amacıyla hane halkına</t>
  </si>
  <si>
    <t>yapılan karşılıksız ödemeler</t>
  </si>
  <si>
    <t>Ancak personelden kesilen primler, önceden olduğu gibi personel giderlerine dahil edilecektir.</t>
  </si>
  <si>
    <t>dahil edilen Kurumun işveren sıfatıyla ödediği sosyal güvenlik katkı payları bundan böyle ayrılarak bu bölümde izlenecektir.</t>
  </si>
  <si>
    <t>MR 206</t>
  </si>
  <si>
    <t>MR 216</t>
  </si>
  <si>
    <t>MR 235</t>
  </si>
  <si>
    <t>MR 736</t>
  </si>
  <si>
    <t>Fiat Doblo</t>
  </si>
  <si>
    <t>1505 kg.</t>
  </si>
  <si>
    <t>-</t>
  </si>
  <si>
    <t>Tıbbi Malzeme ve İlaç Alımları</t>
  </si>
  <si>
    <t>AÇIKLAMA</t>
  </si>
  <si>
    <t>I</t>
  </si>
  <si>
    <t>II</t>
  </si>
  <si>
    <t xml:space="preserve">KURUMSAL </t>
  </si>
  <si>
    <t xml:space="preserve">FONKSİYONEL </t>
  </si>
  <si>
    <t xml:space="preserve">EKONOMİK </t>
  </si>
  <si>
    <t>SINIFLANDIRMA</t>
  </si>
  <si>
    <t>III</t>
  </si>
  <si>
    <t>IV</t>
  </si>
  <si>
    <t>Memur Maaşları</t>
  </si>
  <si>
    <t>Büro Malzemesi Alımları</t>
  </si>
  <si>
    <t>Periyodik Yayın Alımları</t>
  </si>
  <si>
    <t>Baskı ve Cilt Giderleri</t>
  </si>
  <si>
    <t>Su Alımları</t>
  </si>
  <si>
    <t>Yakacak Alımları</t>
  </si>
  <si>
    <t>İhtiyat Sandığına</t>
  </si>
  <si>
    <t>Yük Taşıma Giderleri</t>
  </si>
  <si>
    <t>Sigorta Giderleri</t>
  </si>
  <si>
    <t>Diğer Hizmet Alımları</t>
  </si>
  <si>
    <t>Temsil Giderleri</t>
  </si>
  <si>
    <t>Giyecek Alımları</t>
  </si>
  <si>
    <t>BÜTÇE FARKI (TL)</t>
  </si>
  <si>
    <r>
      <t>Ek Çalışma Karşılıkları:</t>
    </r>
    <r>
      <rPr>
        <sz val="10"/>
        <rFont val="Arial"/>
        <family val="2"/>
      </rPr>
      <t xml:space="preserve"> İlgili mevzuatlar gereğince Fazla mesai ücreti ve Yönetim kurulu üyelerinin maaşları gibi benzer </t>
    </r>
  </si>
  <si>
    <r>
      <t xml:space="preserve">Kırtasiye ve Büro Malzemesi Alımları: </t>
    </r>
    <r>
      <rPr>
        <sz val="10"/>
        <rFont val="Arial"/>
        <family val="2"/>
      </rPr>
      <t xml:space="preserve">Hizmetin gerektirdiği kırtasiye, basılı kağıt, defter ve benzeri mal ve malzemelerin </t>
    </r>
  </si>
  <si>
    <r>
      <t>Kırtasiye Alımları:</t>
    </r>
    <r>
      <rPr>
        <sz val="10"/>
        <rFont val="Arial"/>
        <family val="2"/>
      </rPr>
      <t xml:space="preserve">Hizmetin gerektirdiği kalem, silgi, zımba teli, toplu iğne, ataç, disket, cd, toner, mürekkep, klasör, dosya, </t>
    </r>
  </si>
  <si>
    <r>
      <t xml:space="preserve">Büro Malzemesi Alımları: </t>
    </r>
    <r>
      <rPr>
        <sz val="10"/>
        <rFont val="Arial"/>
        <family val="2"/>
      </rPr>
      <t xml:space="preserve">Doğrudan tüketime yönelik olmayıp kullanım ömürleri bir yıldan fazla olsa bile bedeli, ilgili yılın </t>
    </r>
  </si>
  <si>
    <t>BAYRAK RADYO TELEVİZYON KURUMU</t>
  </si>
  <si>
    <t>YÖNETİM HİZMETLERİ</t>
  </si>
  <si>
    <t>DİNLENME, KÜLTÜR VE DİN HİZMETLERİ</t>
  </si>
  <si>
    <t>YAYIN VE YAYIM HİZMETLERİ</t>
  </si>
  <si>
    <t>08</t>
  </si>
  <si>
    <t>18</t>
  </si>
  <si>
    <t>17</t>
  </si>
  <si>
    <t>15</t>
  </si>
  <si>
    <t>11</t>
  </si>
  <si>
    <t xml:space="preserve"> 2 MÜNHAL </t>
  </si>
  <si>
    <t>10</t>
  </si>
  <si>
    <t xml:space="preserve">3 MÜNHAL </t>
  </si>
  <si>
    <t>9</t>
  </si>
  <si>
    <t xml:space="preserve">8 MÜNHAL </t>
  </si>
  <si>
    <t xml:space="preserve">5 MÜNHAL </t>
  </si>
  <si>
    <t xml:space="preserve">6 MÜNHAL </t>
  </si>
  <si>
    <t xml:space="preserve">2 MÜNHAL </t>
  </si>
  <si>
    <t xml:space="preserve">1 MÜNHAL </t>
  </si>
  <si>
    <t xml:space="preserve">7 MÜNHAL </t>
  </si>
  <si>
    <t>8</t>
  </si>
  <si>
    <t>7</t>
  </si>
  <si>
    <t>6</t>
  </si>
  <si>
    <t>12 MÜNHAL</t>
  </si>
  <si>
    <t>5</t>
  </si>
  <si>
    <t xml:space="preserve">1  MÜNHAL </t>
  </si>
  <si>
    <t xml:space="preserve">2  MÜNHAL </t>
  </si>
  <si>
    <t xml:space="preserve">4  MÜNHAL </t>
  </si>
  <si>
    <t>4</t>
  </si>
  <si>
    <t>4 MÜNHAL</t>
  </si>
  <si>
    <t>1</t>
  </si>
  <si>
    <t>İşçi</t>
  </si>
  <si>
    <t>Sözleşmeli Personel</t>
  </si>
  <si>
    <t>Genel Kadro Toplamı</t>
  </si>
  <si>
    <t>III. Derece</t>
  </si>
  <si>
    <t>Tahsisatlar</t>
  </si>
  <si>
    <t>Ücretler</t>
  </si>
  <si>
    <t>Sözleşmeli Personelin Ücretleri</t>
  </si>
  <si>
    <t>Sözleşmeli Personelin Tahsisatları</t>
  </si>
  <si>
    <t>Sürekli İşçilerin Ücretleri</t>
  </si>
  <si>
    <t>İşçilerin Ek Mesaileri</t>
  </si>
  <si>
    <t>İşçilerin Tahsisatları</t>
  </si>
  <si>
    <t>GEÇİCİ PERSONEL</t>
  </si>
  <si>
    <t>Temel Maaşlar ve Ücretler</t>
  </si>
  <si>
    <t>Kısmi Mesai Çalışanların Ücretleri</t>
  </si>
  <si>
    <t>Geçici Personelin Tahsisatları</t>
  </si>
  <si>
    <t>SÖZLEŞMELİ PERSONEL</t>
  </si>
  <si>
    <t>Yiyecek Alımları</t>
  </si>
  <si>
    <t>Bahçe Malzemesi Alımları ile Yapım ve BakımGiderleri</t>
  </si>
  <si>
    <t>Yurtdışı Staj ve Öğrenim Giderleri</t>
  </si>
  <si>
    <t>Lojman Bakım ve Onarım Giderleri</t>
  </si>
  <si>
    <t>12</t>
  </si>
  <si>
    <t>Emekli Maaşları</t>
  </si>
  <si>
    <t>13</t>
  </si>
  <si>
    <t>Emekli İkramiyeleri</t>
  </si>
  <si>
    <t xml:space="preserve">KURUM ADI     : BAYRAK RADYO TELEVİZYON KURUMU                                              </t>
  </si>
  <si>
    <t xml:space="preserve"> BAYRAK RADYO TELEVİZYON KURUMU</t>
  </si>
  <si>
    <t xml:space="preserve"> VERGİ DIŞI GELİRLER</t>
  </si>
  <si>
    <t>KURUM ADI     : BAYRAK RADYO TELEVİZYON KURUMU</t>
  </si>
  <si>
    <t>SOSYAL GÜVENLİK KATKI PAYLARI</t>
  </si>
  <si>
    <t>VERGİ GELİRLERİ</t>
  </si>
  <si>
    <t>Merkezi İdareden</t>
  </si>
  <si>
    <t>Emeklilik Yasası Gereğince Devlet Personelinin Katkısı</t>
  </si>
  <si>
    <t>Reklam ve İlan Gelirleri</t>
  </si>
  <si>
    <t>Hizmet Karşılığı Gelirler</t>
  </si>
  <si>
    <t>Diğer Kurum Gelirleri</t>
  </si>
  <si>
    <t>Kamu, Özel Rd. Ve TV.lerin Kuruluş ve Yayınları Gereğince Elde</t>
  </si>
  <si>
    <t>Edilecek Gelirler</t>
  </si>
  <si>
    <t>ALINAN BAĞIŞ VE YARDIMLAR</t>
  </si>
  <si>
    <t>YURT İÇİNDEN</t>
  </si>
  <si>
    <t>Cari</t>
  </si>
  <si>
    <t>Devlet Katkısı</t>
  </si>
  <si>
    <t>2015 MALİ YILI 6 AYLIK GELİRLERİ</t>
  </si>
  <si>
    <t xml:space="preserve"> </t>
  </si>
  <si>
    <r>
      <t xml:space="preserve">Baskı ve Cilt Giderleri: </t>
    </r>
    <r>
      <rPr>
        <sz val="10"/>
        <rFont val="Arial"/>
        <family val="2"/>
      </rPr>
      <t xml:space="preserve">Basılı olarak alınacak yayınlar dışında kalan ve hizmetin gerektirdiği durumlarda yapılacak (gazete, </t>
    </r>
  </si>
  <si>
    <r>
      <t xml:space="preserve">Su Alımları: </t>
    </r>
    <r>
      <rPr>
        <sz val="10"/>
        <rFont val="Arial"/>
        <family val="2"/>
      </rPr>
      <t xml:space="preserve">Belediyelerden,kamu kurumlarından veya piyasadan temin edilen, içecek amaçlı olmayıp, kullanmaya yönelik </t>
    </r>
  </si>
  <si>
    <r>
      <t>Temizlik Malzemesi Alımları:</t>
    </r>
    <r>
      <rPr>
        <sz val="10"/>
        <rFont val="Arial"/>
        <family val="2"/>
      </rPr>
      <t xml:space="preserve"> Sabun, deterjan ve temizlikte kullanılan kimyevi maddeler ile bu amaçlarla kullanımak üzere</t>
    </r>
  </si>
  <si>
    <r>
      <t xml:space="preserve">Yakacak Alımları: </t>
    </r>
    <r>
      <rPr>
        <sz val="10"/>
        <rFont val="Arial"/>
        <family val="2"/>
      </rPr>
      <t>Tüp gaz gibi ısıtma ve pişirmeyle ilgili her türlü madde, malzeme ve yakıtların tüketim bedelleri.</t>
    </r>
  </si>
  <si>
    <r>
      <t xml:space="preserve">Giyecek Alımları: </t>
    </r>
    <r>
      <rPr>
        <sz val="10"/>
        <rFont val="Arial"/>
        <family val="2"/>
      </rPr>
      <t>Toplu İş Sözleşmesi ve Kurum Yasa ve tüzükleri gereğince kişilerin giyim ve kuşam alımları ile bunların</t>
    </r>
  </si>
  <si>
    <r>
      <t>Diğer Özel Malzeme Alımları :</t>
    </r>
    <r>
      <rPr>
        <sz val="10"/>
        <color indexed="8"/>
        <rFont val="Arial"/>
        <family val="2"/>
      </rPr>
      <t xml:space="preserve"> Yukarıda sayılan gruplara girmeyen ve hizmetin özelliği nedeniyle ekonomik sınıflandırmanın  </t>
    </r>
  </si>
  <si>
    <r>
      <t xml:space="preserve">Diğer Tüketim Mal ve Malzemesi Alımları: </t>
    </r>
    <r>
      <rPr>
        <sz val="10"/>
        <rFont val="Arial"/>
        <family val="2"/>
      </rPr>
      <t>Yukarıda sayılan gruplara girmeyen tüketim mal ve malzemesi (masa üstü cam,</t>
    </r>
  </si>
  <si>
    <r>
      <t xml:space="preserve">Yurt Dışı Geçici Görev Yollukları: </t>
    </r>
    <r>
      <rPr>
        <sz val="10"/>
        <rFont val="Arial"/>
        <family val="2"/>
      </rPr>
      <t xml:space="preserve">Kurum Yönetim Kurulu’nun kararı ile yurt dışında yapılacak dış görev ve görüşmeler ile </t>
    </r>
  </si>
  <si>
    <r>
      <t xml:space="preserve">Yasal Giderler : </t>
    </r>
    <r>
      <rPr>
        <sz val="10"/>
        <rFont val="Arial"/>
        <family val="2"/>
      </rPr>
      <t xml:space="preserve">Belli bir mal veya hizmet alımı karşılığı olmayan ancak, kamu hizmetlerinin yürütülmesi veya hukuki hakların </t>
    </r>
  </si>
  <si>
    <r>
      <t xml:space="preserve">Diğer Yasal Giderler: </t>
    </r>
    <r>
      <rPr>
        <sz val="10"/>
        <rFont val="Arial"/>
        <family val="2"/>
      </rPr>
      <t>Kurum bütçesi içinde herhangi bir hizmet tertibi ile ilişkilendirilemeyen banka masrafları ile ilama</t>
    </r>
  </si>
  <si>
    <r>
      <t xml:space="preserve">Vergi Ödemeleri ve Benzeri Giderler: </t>
    </r>
    <r>
      <rPr>
        <sz val="10"/>
        <rFont val="Arial"/>
        <family val="2"/>
      </rPr>
      <t>Diğer tertiplerin esas giderlerine ilişkin olarak ödenen vergi, resim ve harçlar</t>
    </r>
  </si>
  <si>
    <r>
      <t xml:space="preserve">Posta ve Telgraf Giderleri: </t>
    </r>
    <r>
      <rPr>
        <sz val="10"/>
        <rFont val="Arial"/>
        <family val="2"/>
      </rPr>
      <t>Posta-telgraf ücretleri ve bunlara ilişkin giderler ile kargo yoluyla gönderilen evraka ilişkin</t>
    </r>
  </si>
  <si>
    <r>
      <t xml:space="preserve">Telefon Abonelik ve Kullanım Ücretleri: </t>
    </r>
    <r>
      <rPr>
        <sz val="10"/>
        <rFont val="Arial"/>
        <family val="2"/>
      </rPr>
      <t>Sabit veya mobil telefonlar ile faksın abone giderleri tesis nakil ve kullanım</t>
    </r>
  </si>
  <si>
    <r>
      <t xml:space="preserve">Bilgiye Abonelik Giderleri: (İnternet abonelik ücretleri dahil) </t>
    </r>
    <r>
      <rPr>
        <sz val="10"/>
        <rFont val="Arial"/>
        <family val="2"/>
      </rPr>
      <t>Haber alınması karşılığında haber ajanslarına ödenecek</t>
    </r>
  </si>
  <si>
    <r>
      <t xml:space="preserve">Yük Taşıma Giderleri: </t>
    </r>
    <r>
      <rPr>
        <sz val="10"/>
        <rFont val="Arial"/>
        <family val="2"/>
      </rPr>
      <t xml:space="preserve">Diğer kalemlerin esas giderlerine ilişkin olarak ödenenler dışındaki yük ve eşya taşıma giderleri ile </t>
    </r>
  </si>
  <si>
    <r>
      <t xml:space="preserve">Sigorta Giderleri: </t>
    </r>
    <r>
      <rPr>
        <sz val="10"/>
        <rFont val="Arial"/>
        <family val="2"/>
      </rPr>
      <t>Taşıtların zorunlu mali sorumluluk sigortası giderleri ile ilgili mevzuat gereği sigortalanması</t>
    </r>
  </si>
  <si>
    <r>
      <t xml:space="preserve">Diğer Hizmet Alımları: </t>
    </r>
    <r>
      <rPr>
        <sz val="10"/>
        <rFont val="Arial"/>
        <family val="2"/>
      </rPr>
      <t>ilgili mevzuat uyarınca ödenecek avukatlık ücretleri ile ödenmesi gerekli olduğu halde diğer</t>
    </r>
  </si>
  <si>
    <r>
      <t xml:space="preserve">Temsil Giderleri: </t>
    </r>
    <r>
      <rPr>
        <sz val="10"/>
        <rFont val="Arial"/>
        <family val="2"/>
      </rPr>
      <t>Makam sahibi veya yetkili kıldığı amirlerin takdiri esas olmak suretiyle; görevle ilgili temsilin</t>
    </r>
  </si>
  <si>
    <r>
      <t xml:space="preserve">Büro ve İşyeri Mal ve Malzeme Alımları: </t>
    </r>
    <r>
      <rPr>
        <sz val="10"/>
        <rFont val="Arial"/>
        <family val="2"/>
      </rPr>
      <t>Tüketime yönelik mal ve malzeme alımlarının dışında kalan, hizmet ve çalışma ve</t>
    </r>
  </si>
  <si>
    <r>
      <t xml:space="preserve">Büro ve İşyeri Makine ve Techizat Alımları: </t>
    </r>
    <r>
      <rPr>
        <sz val="10"/>
        <rFont val="Arial"/>
        <family val="2"/>
      </rPr>
      <t>Büro hizmetlerinde kullanılacak olan daktilo, hesap makinesi gibi her türlü</t>
    </r>
  </si>
  <si>
    <r>
      <t xml:space="preserve">Avadanlık ve Yedek Parça Alımları: </t>
    </r>
    <r>
      <rPr>
        <sz val="10"/>
        <rFont val="Arial"/>
        <family val="2"/>
      </rPr>
      <t>Her türlü cihaz, makine ve techizatların herhangi bir bakım sözleşmesinden veya</t>
    </r>
  </si>
  <si>
    <t>RHA 3983</t>
  </si>
  <si>
    <t>FİAT 500L</t>
  </si>
  <si>
    <t>1375 kg.</t>
  </si>
  <si>
    <t>Serhan Kombos Özel Çekilişten</t>
  </si>
  <si>
    <t>00</t>
  </si>
  <si>
    <r>
      <t xml:space="preserve">Yangından Korunma Malzemeleri Alımı: </t>
    </r>
    <r>
      <rPr>
        <sz val="10"/>
        <rFont val="Arial"/>
        <family val="2"/>
      </rPr>
      <t>Dolum giderleri hariç olmak üzere; yangın söndürme tüpü,yangın söndürme</t>
    </r>
  </si>
  <si>
    <r>
      <t xml:space="preserve">Diğer Dayanıklı Mal ve Malzeme Alımları: </t>
    </r>
    <r>
      <rPr>
        <sz val="10"/>
        <rFont val="Arial"/>
        <family val="2"/>
      </rPr>
      <t>Yukarıda sayılanlar dışında kalan ve diğer ekonomik kodlara dahil olmayan</t>
    </r>
  </si>
  <si>
    <r>
      <t xml:space="preserve">Bakım ve Onarım Giderleri: </t>
    </r>
    <r>
      <rPr>
        <sz val="10"/>
        <rFont val="Arial"/>
        <family val="2"/>
      </rPr>
      <t>Taşınır mallarla ilgili olarak doğrudan işletmeye yönelik rutin olarak yapılması gereken</t>
    </r>
  </si>
  <si>
    <r>
      <t xml:space="preserve">Tefrişat Bakım ve Onarım Giderleri: </t>
    </r>
    <r>
      <rPr>
        <sz val="10"/>
        <rFont val="Arial"/>
        <family val="2"/>
      </rPr>
      <t>Çalışma masası, çalışma koltuğu, sandalye, sehpa, kütüphane, etajer ve dolap gibi</t>
    </r>
  </si>
  <si>
    <r>
      <t xml:space="preserve">Makine Techizat Bakım ve Onarım Giderleri: </t>
    </r>
    <r>
      <rPr>
        <sz val="10"/>
        <rFont val="Arial"/>
        <family val="2"/>
      </rPr>
      <t>Her bir makine, techizat ve demirbaşın (tefrişat hariç) bakım ve onarım için</t>
    </r>
  </si>
  <si>
    <r>
      <t xml:space="preserve">Taşıt Bakım ve Onarım Giderleri: </t>
    </r>
    <r>
      <rPr>
        <sz val="10"/>
        <rFont val="Arial"/>
        <family val="2"/>
      </rPr>
      <t xml:space="preserve">İşmakineleri dışında kalan taşıtların bakım ve onarımı için verilecek işçilik ücretleri ile </t>
    </r>
  </si>
  <si>
    <t>03.7.1.07-</t>
  </si>
  <si>
    <t>Teknik Techizat Alımları</t>
  </si>
  <si>
    <r>
      <t xml:space="preserve">Büro Bakım ve Onarım Giderleri: </t>
    </r>
    <r>
      <rPr>
        <sz val="10"/>
        <rFont val="Arial"/>
        <family val="2"/>
      </rPr>
      <t>Taşınmaz mallardan büro olarak kullanılanlar ve aynı amaçlarla şube olarak kiralanan</t>
    </r>
  </si>
  <si>
    <r>
      <t xml:space="preserve">Diğer Hizmet Binası Bakım ve Onarım Giderleri : </t>
    </r>
    <r>
      <rPr>
        <sz val="10"/>
        <color indexed="8"/>
        <rFont val="Arial"/>
        <family val="2"/>
      </rPr>
      <t>Yukarıda sayılan gruplara girmeyen hizmet binalarının 03.8.1.01 bölümünde</t>
    </r>
  </si>
  <si>
    <r>
      <t xml:space="preserve">Sosyal Amaçlı Transferler: </t>
    </r>
    <r>
      <rPr>
        <sz val="10"/>
        <rFont val="Arial"/>
        <family val="2"/>
      </rPr>
      <t>Korunmaya, bakıma, yardıma muhtaç aile, özürlü, yaşlı ve diğer kişilere yapılan yardımlar bu</t>
    </r>
  </si>
  <si>
    <t>LS 003</t>
  </si>
  <si>
    <t>LS 233</t>
  </si>
  <si>
    <t>LS 370</t>
  </si>
  <si>
    <t>LS 965</t>
  </si>
  <si>
    <t>LS 983</t>
  </si>
  <si>
    <t>LS 500</t>
  </si>
  <si>
    <t>LS 278</t>
  </si>
  <si>
    <t>LS 262</t>
  </si>
  <si>
    <t>LS 807</t>
  </si>
  <si>
    <t>LS 988</t>
  </si>
  <si>
    <t>LS 524</t>
  </si>
  <si>
    <t>LS 293</t>
  </si>
  <si>
    <t>LS 568</t>
  </si>
  <si>
    <t>LS 864</t>
  </si>
  <si>
    <t>FF 894</t>
  </si>
  <si>
    <t>KU 532</t>
  </si>
  <si>
    <t xml:space="preserve">Nissan      </t>
  </si>
  <si>
    <t xml:space="preserve">Mitsubishi </t>
  </si>
  <si>
    <t>Mobylette</t>
  </si>
  <si>
    <t>Peugeot</t>
  </si>
  <si>
    <t xml:space="preserve">Peugeot </t>
  </si>
  <si>
    <t>Oper Vectra</t>
  </si>
  <si>
    <t>Mazda</t>
  </si>
  <si>
    <t>Ford Transit</t>
  </si>
  <si>
    <t>Honda Civic</t>
  </si>
  <si>
    <t>Fiat Punto</t>
  </si>
  <si>
    <t>Ford Ranger</t>
  </si>
  <si>
    <t>Suzuki</t>
  </si>
  <si>
    <t>Nissan Migra</t>
  </si>
  <si>
    <t>Renault / Clio</t>
  </si>
  <si>
    <t>Mercedes Sprinter</t>
  </si>
  <si>
    <t>Pick up</t>
  </si>
  <si>
    <t>Pick up (4x2)</t>
  </si>
  <si>
    <t>1480 kg.</t>
  </si>
  <si>
    <t>1750 kg.</t>
  </si>
  <si>
    <t>1035 kg.</t>
  </si>
  <si>
    <t>990 kg.</t>
  </si>
  <si>
    <t>1095 kg.</t>
  </si>
  <si>
    <t>2380 kg.</t>
  </si>
  <si>
    <t>1125 kg.</t>
  </si>
  <si>
    <t>1010 kg.</t>
  </si>
  <si>
    <t>985 kg.</t>
  </si>
  <si>
    <t>1280 kg.</t>
  </si>
  <si>
    <t>1880 kg.</t>
  </si>
  <si>
    <t>940 kg.</t>
  </si>
  <si>
    <t>3435 kg.</t>
  </si>
  <si>
    <t>Projeden</t>
  </si>
  <si>
    <t>Devlet Emlak ve Mlz.Dairesinden</t>
  </si>
  <si>
    <t>Maliye Bakanlığı tarafından</t>
  </si>
  <si>
    <t>TC Yardım Heyeti tarafından</t>
  </si>
  <si>
    <t>Devlet Emlak ve Mlz. Dairesinden</t>
  </si>
  <si>
    <t>Motosiklet</t>
  </si>
  <si>
    <t>Station Vagon</t>
  </si>
  <si>
    <t>Salon</t>
  </si>
  <si>
    <t>Kapalı Kamyon</t>
  </si>
  <si>
    <t>Pick Up</t>
  </si>
  <si>
    <t>Kamyon(C/Y aracı)</t>
  </si>
  <si>
    <t>Bu bölüm, kamu personeli olmasa bile bunlar gibi çalıştırılan veya hizmetinden faydalanılan kişilere veya diğerlerine bordroya dayalı</t>
  </si>
  <si>
    <t>olarak yapılan ödemeleri kapsayacaktır. Kurumun işveren sıfatıyla sosyal güvenlik kurumlarına ödediği primler ise “Sosyal Güvenlik</t>
  </si>
  <si>
    <t>Kurumuna Devlet Primi Giderleri” bölümüne dahil edilecektir. Personel giderlerinin ikinci düzeyinde çeşitli personel yasalarına göre</t>
  </si>
  <si>
    <t>(25/1986, 54/1989, 35/1993)</t>
  </si>
  <si>
    <t>Değiştirilmiş şekli ile 50/1983 sayılı yasa uyarınca istihdam edilenlerin kadroları için gerekli ödenekler bu bölümde öngörülecektir.</t>
  </si>
  <si>
    <r>
      <t xml:space="preserve">Tahsisatlar : </t>
    </r>
    <r>
      <rPr>
        <sz val="10"/>
        <color indexed="8"/>
        <rFont val="Arial"/>
        <family val="2"/>
      </rPr>
      <t>İlgili mevzuatlar gereğince  maaşlara ek olarak yapılan tahsisat nitelikli ödemeler bu kalemde öngörülecektir</t>
    </r>
  </si>
  <si>
    <t>01.1.2-</t>
  </si>
  <si>
    <t>01.1.2.01</t>
  </si>
  <si>
    <t>FİN.</t>
  </si>
  <si>
    <t>Sosyal Amaçlı Transferler</t>
  </si>
  <si>
    <t>Bakım ve Onarım Giderleri</t>
  </si>
  <si>
    <t>Gayri Maddi Hak Alımları</t>
  </si>
  <si>
    <t>Yasal Giderler</t>
  </si>
  <si>
    <t>Ödenecek Vergi, Resim, Harçlar ve Benzeri Gid.</t>
  </si>
  <si>
    <t>Giyim ve Kuşam Alımları</t>
  </si>
  <si>
    <t>Su ve Temizlik Malzemesi Alımları</t>
  </si>
  <si>
    <t>Kırtasiye ve Büro Malzemesi Alımları</t>
  </si>
  <si>
    <t>İşçilerin Ücretleri</t>
  </si>
  <si>
    <t xml:space="preserve">                                            ''B'' CETVELİ GELİRLER</t>
  </si>
  <si>
    <t>(TL)</t>
  </si>
  <si>
    <t>ÖZEL BÜTÇELİ KURULUŞLAR</t>
  </si>
  <si>
    <t>PERSONEL GİDERLERİ</t>
  </si>
  <si>
    <t>MEMURLAR</t>
  </si>
  <si>
    <t>İŞÇİLER</t>
  </si>
  <si>
    <t>SOSYAL GÜVENLİK KURUMUNA DEVLET PRİMİ GİDERLERİ</t>
  </si>
  <si>
    <t>MAL VE HİZMET ALIM GİDERLERİ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</si>
  <si>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</si>
  <si>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</si>
  <si>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</si>
  <si>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</si>
  <si>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</si>
  <si>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BAK. VE ONAR GİD.</t>
  </si>
  <si>
    <t>GAYRIMENKUL MAL BAKIM VE ONARIM GİDERLERİ</t>
  </si>
  <si>
    <t>CARİ TRANSFERLER</t>
  </si>
  <si>
    <t>HANE HALKINA YAPILAN TANSFERLER</t>
  </si>
  <si>
    <t>01</t>
  </si>
  <si>
    <t>02</t>
  </si>
  <si>
    <t>03</t>
  </si>
  <si>
    <t>04</t>
  </si>
  <si>
    <t>05</t>
  </si>
  <si>
    <t>90</t>
  </si>
  <si>
    <t>Makine Teçhizat Bakım ve Onarım Giderleri</t>
  </si>
  <si>
    <t>Taşıt Bakım ve Onarım Giderleri</t>
  </si>
  <si>
    <t xml:space="preserve"> kalan diğer tahsisat nitelikli ek ödemeler, bu kalemde öngörülecektir.</t>
  </si>
  <si>
    <t>01.2-</t>
  </si>
  <si>
    <t>01.2.1-</t>
  </si>
  <si>
    <r>
      <t xml:space="preserve">Ücretler: </t>
    </r>
    <r>
      <rPr>
        <sz val="10"/>
        <rFont val="Arial"/>
        <family val="2"/>
      </rPr>
      <t>Sözleşmeli olarak istihdam edilenlere sözleşmelerine karşılık yapılacak maaş ödemeleri bu kalemden yapılır.</t>
    </r>
  </si>
  <si>
    <t>01.2.1.01-</t>
  </si>
  <si>
    <t>01.2.2-</t>
  </si>
  <si>
    <r>
      <t>Tahsisatlar:</t>
    </r>
    <r>
      <rPr>
        <sz val="10"/>
        <rFont val="Arial"/>
        <family val="2"/>
      </rPr>
      <t xml:space="preserve"> İlgili mevzuatlar gereğince sözleşmeli personele yapılacak tahsisat nitelikli ödemeler bu kalemde öngörülecektir.</t>
    </r>
  </si>
  <si>
    <t>01.2.2.01</t>
  </si>
  <si>
    <t>Sürekli ve geçici işçilere yapılacak ödemeler bu kalemden öngörülecektir.</t>
  </si>
  <si>
    <r>
      <t xml:space="preserve">İşçilerin Ücretleri: </t>
    </r>
    <r>
      <rPr>
        <sz val="10"/>
        <rFont val="Arial"/>
        <family val="2"/>
      </rPr>
      <t>Toplu İş Sözleşmesi kapsamında olan sürekli ve geçici işçilere yapılacak ödemeler bu kalemde öngörülecektir.</t>
    </r>
  </si>
  <si>
    <t>01.3.5-</t>
  </si>
  <si>
    <t>25 MÜNHAL</t>
  </si>
  <si>
    <t>18 MÜNHAL</t>
  </si>
  <si>
    <r>
      <t xml:space="preserve">İşçilerin Ek Mesaileri: </t>
    </r>
    <r>
      <rPr>
        <sz val="10"/>
        <rFont val="Arial"/>
        <family val="2"/>
      </rPr>
      <t>Toplu İş Sözleşmesi kuralları uyarınca işçilere fazla süreli, ulusal dini bayramlar ve genel tatil günleri için</t>
    </r>
  </si>
  <si>
    <t>yapılan ödemeler</t>
  </si>
  <si>
    <t>01.3.5.01-</t>
  </si>
  <si>
    <t>01.3.6-</t>
  </si>
  <si>
    <r>
      <t xml:space="preserve">İşçilerin Tahsisatları: </t>
    </r>
    <r>
      <rPr>
        <sz val="10"/>
        <rFont val="Arial"/>
        <family val="2"/>
      </rPr>
      <t>Yürürlükteki Toplu İş Sözleşmesinde öngörülen tahsisatlar bu kalemde öngörülecektir.</t>
    </r>
  </si>
  <si>
    <t>01.3.6.01-</t>
  </si>
  <si>
    <t>01.4-</t>
  </si>
  <si>
    <t>Kurum hizmetlerinin geçici olarak bir yıl süreli veya bir yıldan az olmak üzere part-time çalışanlara yapılacak ödemeler bu bölümde</t>
  </si>
  <si>
    <t>01.4.1-</t>
  </si>
  <si>
    <t>01.4.2-</t>
  </si>
  <si>
    <r>
      <t>Tahsisatlar:</t>
    </r>
    <r>
      <rPr>
        <sz val="10"/>
        <rFont val="Arial"/>
        <family val="2"/>
      </rPr>
      <t xml:space="preserve"> İlgili mevzuatlar gereğince geçici personele yapılacak tahsisat nitelikli ödemeler bu kalemde öngörülecektir.</t>
    </r>
  </si>
  <si>
    <t>01.4.2.01-</t>
  </si>
  <si>
    <t>02.2-</t>
  </si>
  <si>
    <t>02.2.1-</t>
  </si>
  <si>
    <t>02.2.1.01-</t>
  </si>
  <si>
    <t>02.2.2-</t>
  </si>
  <si>
    <t>02.2.2.01</t>
  </si>
  <si>
    <t>02.4-</t>
  </si>
  <si>
    <t>02.4.1-</t>
  </si>
  <si>
    <t>02.4.1.01-</t>
  </si>
  <si>
    <t>02.4.2-</t>
  </si>
  <si>
    <t>02.4.2.01</t>
  </si>
  <si>
    <t>03.2.4.01-</t>
  </si>
  <si>
    <r>
      <t>Yiyecek Alımları (Bedelen iaşe dahil):</t>
    </r>
    <r>
      <rPr>
        <sz val="10"/>
        <rFont val="Arial"/>
        <family val="2"/>
      </rPr>
      <t xml:space="preserve"> Merkezden uzak Kurum tesislerinde görevli personelin beslenme ile ilgili tüm giderleri</t>
    </r>
    <r>
      <rPr>
        <b/>
        <sz val="10"/>
        <rFont val="Arial"/>
        <family val="2"/>
      </rPr>
      <t xml:space="preserve"> </t>
    </r>
  </si>
  <si>
    <t>bu kalemden karşılanır.</t>
  </si>
  <si>
    <t xml:space="preserve">Yönetim Kurulu Kararları çerçevesinde, Yabancı temsilciler ve konukların geleneklere ve davetin kapsamına göre ağırlama, </t>
  </si>
  <si>
    <t xml:space="preserve">konaklama giderleri, ayrıca bu işlerle ilgili hazırlıkların gerektirdiği giderlerle, verilecek ziyafet, hediye, çiçek, bahşiş, taşıma </t>
  </si>
  <si>
    <t>giderleri ile ziyafetin gerektirdiği giderler bu kalemde öngörülecektir.</t>
  </si>
  <si>
    <t xml:space="preserve">baskı makinesi, evrak imha makiesi, laminator cihazı ve aparatları (mouse, memorybird, kulaklık vb.) alımları gibi </t>
  </si>
  <si>
    <t>çalışmaya ilişkin makine-techizat alımları.</t>
  </si>
  <si>
    <t>03.8.2-</t>
  </si>
  <si>
    <t xml:space="preserve">03.8.2.01- </t>
  </si>
  <si>
    <r>
      <t xml:space="preserve">Lojman Bakım ve Onarım Giderleri: </t>
    </r>
    <r>
      <rPr>
        <sz val="10"/>
        <rFont val="Arial"/>
        <family val="2"/>
      </rPr>
      <t>Kuruma ait lojman olarak kullanılan binaların bütçe ödeneğinde belirlenmiş tutarı</t>
    </r>
  </si>
  <si>
    <t>geçmeyen bakım ve onarım giderleri.</t>
  </si>
  <si>
    <t>05.4.7.12-</t>
  </si>
  <si>
    <t>05.4.7.13-</t>
  </si>
  <si>
    <t>Diğer Hızmet Binası Bakım Ve Onarım Giderleri</t>
  </si>
  <si>
    <t>Ağırlama Tören Fuar Organizasyon Giderleri</t>
  </si>
  <si>
    <t>Diğer Özel Malzeme Alımları</t>
  </si>
  <si>
    <t xml:space="preserve">2013 YILI </t>
  </si>
  <si>
    <t xml:space="preserve">03.2.6.90- </t>
  </si>
  <si>
    <t>diğer bölümlerinden alınamayan (çelik yelek,bayrak, flama, sancak, çadır, soğuk iklim malzemeleri gibi) özel malzeme alımları.</t>
  </si>
  <si>
    <t>03.4.2-</t>
  </si>
  <si>
    <t>korunması veya kullanılabilmesi için ödenmesi kanunen zorunlu tutulan ödemeler bu kalemde öngörülecektir.</t>
  </si>
  <si>
    <t>03.6.1.02-</t>
  </si>
  <si>
    <t xml:space="preserve">Ağırlama, Tören, Fuar, Organizasyon Giderleri : </t>
  </si>
  <si>
    <t xml:space="preserve">03.8.1.90- </t>
  </si>
  <si>
    <t xml:space="preserve"> sayılan nitelikte bakım ve onarım giderleri.</t>
  </si>
  <si>
    <t>Kurumsal</t>
  </si>
  <si>
    <t>FONKSİYONEL</t>
  </si>
  <si>
    <t>KADRO    ADEDİ</t>
  </si>
  <si>
    <t>(Devam)</t>
  </si>
  <si>
    <t>Plaka  No</t>
  </si>
  <si>
    <t xml:space="preserve">              ''A'' CETVELİ ÖDENEKLER</t>
  </si>
  <si>
    <t> TEŞEBBÜS VE MÜLKİYET GELİRLERİ</t>
  </si>
  <si>
    <t> Diğer Hizmet Gelirleri</t>
  </si>
  <si>
    <t>(Madde 2)</t>
  </si>
  <si>
    <t>KADRO ADI</t>
  </si>
  <si>
    <t>DERECE</t>
  </si>
  <si>
    <t>BAREM</t>
  </si>
  <si>
    <t>15-16</t>
  </si>
  <si>
    <t>13-14-15</t>
  </si>
  <si>
    <t>07</t>
  </si>
  <si>
    <t>Teknik techizat Alımları</t>
  </si>
  <si>
    <t>12-13-14</t>
  </si>
  <si>
    <t>‘’D’’ CETVELİ  ARAÇLAR</t>
  </si>
  <si>
    <t>KURUMSAL</t>
  </si>
  <si>
    <t>Bakanlık / Daire</t>
  </si>
  <si>
    <t>Yılı</t>
  </si>
  <si>
    <t>Markası</t>
  </si>
  <si>
    <t xml:space="preserve">                                                                               GENEL TOPLAM                                                           65,320,000.00TL</t>
  </si>
  <si>
    <t xml:space="preserve">                                      32.00.08.3.0.00.6.01        PERSONEL GİDERLERİ                                               43,339,400.00TL</t>
  </si>
  <si>
    <t xml:space="preserve">                                      32.00.08.3.0.00.6.01.1     Memurlar                                                                         13,333,900.00TL</t>
  </si>
  <si>
    <t xml:space="preserve">                                      32.00.08.3.0.00.6.01.2     Sözleşmeli Personel                                                          3,077,700.00TL</t>
  </si>
  <si>
    <t xml:space="preserve">                                      32.00.08.3.0.00.6.01.3     İşçiler                                                                                     263,200.00TL</t>
  </si>
  <si>
    <t xml:space="preserve">                                      32.00.08.3.0.00.6.01.4     Geçici Personel                                                                26,664,600.00TL</t>
  </si>
  <si>
    <t xml:space="preserve">                                                                               PRİMİ GİDERLERİ                                                            3,923,600.00TL               </t>
  </si>
  <si>
    <t xml:space="preserve">                                      32.00.08.3.0.00.6.02.1     Memurlar                                                                                14,300.00TL</t>
  </si>
  <si>
    <t xml:space="preserve">                                      32.00.08.3.0.00.6.02.2     Sözleşmeli Personel                                                             397,400.00TL</t>
  </si>
  <si>
    <t xml:space="preserve">                                      32.00.08.3.0.00.6.02.3     İşçiler                                                                                      33,600.00TL</t>
  </si>
  <si>
    <t xml:space="preserve">                                      32.00.08.3.0.00.6.02.4     Geçici Personel                                                                 3,478,300.00TL</t>
  </si>
  <si>
    <t xml:space="preserve">                                      32.00.08.3.0.00.6.03        MAL VE HİZMET ALIM GİDERLERİ                                5,936,000.00TL</t>
  </si>
  <si>
    <t xml:space="preserve">                                      32.00.08.3.0.00.6.03.2     Tüketime Yönelik Mal ve Hizmet Alımları                          5,374,500.00TL</t>
  </si>
  <si>
    <t xml:space="preserve">                                      32.00.08.3.0.00.6.03.4     Görev Giderleri                                                                          2,000.00TL</t>
  </si>
  <si>
    <t xml:space="preserve">                                      32.00.08.3.0.00.6.03.5     Hizmet Alımları                                                                    278,000.00TL</t>
  </si>
  <si>
    <t xml:space="preserve">                                      32.00.08.3.0.00.6.03.6     Temsil ve Tanıtma Giderleri                                                   43,000.00TL</t>
  </si>
  <si>
    <t xml:space="preserve">                                                                               ve Onarım Giderleri                                                              219,500.00TL</t>
  </si>
  <si>
    <t xml:space="preserve">                                      32.00.08.3.0.00.6.03.8     Gayrimenkul Mal Bakım ve Onarım Giderleri                        14,000.00TL</t>
  </si>
  <si>
    <t xml:space="preserve">                                      32.00.08.3.0.00.6.05        CARİ TRANSFERLER                                                     12,121,000.00TL</t>
  </si>
  <si>
    <t xml:space="preserve">                                                                                GELİRLER TOPLAMI                                                    65,320,000.00TL</t>
  </si>
  <si>
    <t xml:space="preserve">                                       32.04                                ALINAN BAĞIŞ VE YARDIMLAR                                  62,720,000.00TL</t>
  </si>
  <si>
    <t xml:space="preserve">                                       32.04.2.1.01                      Devlet Katkısı                                                                 62,720,000.00TL</t>
  </si>
  <si>
    <t>‘’E’’ CETVELİ</t>
  </si>
  <si>
    <t>Madde  10-                    Geçen Yıllar Borçlarına Ait Ödemeleri düzenlemektedir.</t>
  </si>
  <si>
    <r>
      <t>Madde  11-</t>
    </r>
    <r>
      <rPr>
        <sz val="10"/>
        <rFont val="Arial"/>
        <family val="2"/>
      </rPr>
      <t xml:space="preserve">                    2017 Mali Yılında Aktarma Yöntemi ve Kurallarını düzenlemektedir.</t>
    </r>
  </si>
  <si>
    <r>
      <t xml:space="preserve">Madde  12-                </t>
    </r>
    <r>
      <rPr>
        <sz val="10"/>
        <rFont val="Arial"/>
        <family val="2"/>
      </rPr>
      <t xml:space="preserve">    2017 Mali Yılında Aktarma Yapılamayacak Ödenekleri düzenlemektedir.</t>
    </r>
  </si>
  <si>
    <r>
      <t>Madde  13-</t>
    </r>
    <r>
      <rPr>
        <sz val="10"/>
        <rFont val="Arial"/>
        <family val="2"/>
      </rPr>
      <t xml:space="preserve">                    2017 Mali Yılında Genel Müdürün Aktarma Yetkisini düzenlemektedir.</t>
    </r>
  </si>
  <si>
    <r>
      <t>Madde  14-</t>
    </r>
    <r>
      <rPr>
        <sz val="10"/>
        <rFont val="Arial"/>
        <family val="2"/>
      </rPr>
      <t xml:space="preserve">                    2017 Mali Yılında Ek Ödenekteki Temel İlkeyi düzenlemektedir.</t>
    </r>
  </si>
  <si>
    <r>
      <t xml:space="preserve">Madde  15-                    </t>
    </r>
    <r>
      <rPr>
        <sz val="10"/>
        <rFont val="Arial"/>
        <family val="2"/>
      </rPr>
      <t>2017 Mali Yılında BRTK Yönetim Kurulu'nun ve Bakanlar Kurulu’nun Ek Ödenek Yetkisini düzenlemektedir.</t>
    </r>
  </si>
  <si>
    <r>
      <t xml:space="preserve">Madde  16-                    </t>
    </r>
    <r>
      <rPr>
        <sz val="10"/>
        <rFont val="Arial"/>
        <family val="2"/>
      </rPr>
      <t>2017 Mali Yılında Bütçenin Borçlandırılmaması İle İlgili Kuralları düzenlemektedir.</t>
    </r>
  </si>
  <si>
    <r>
      <t xml:space="preserve">Madde  17-                    </t>
    </r>
    <r>
      <rPr>
        <sz val="10"/>
        <rFont val="Arial"/>
        <family val="2"/>
      </rPr>
      <t>2017 Mali Yılında Tayin, Terfi, Barem Değişiklikleri ve Ek Kadro İhdasını düzenlemektedir.</t>
    </r>
  </si>
  <si>
    <r>
      <t>Madde  18-</t>
    </r>
    <r>
      <rPr>
        <sz val="10"/>
        <rFont val="Arial"/>
        <family val="2"/>
      </rPr>
      <t xml:space="preserve">                    2017 Mali Yılında Uygulama ve Denetimi düzenlemektedir.</t>
    </r>
  </si>
  <si>
    <r>
      <t xml:space="preserve">Madde  19-                    </t>
    </r>
    <r>
      <rPr>
        <sz val="10"/>
        <rFont val="Arial"/>
        <family val="2"/>
      </rPr>
      <t>2017 Mali Yılının Bütçesinin Denetim Yöntemlerini düzenlemektedir.</t>
    </r>
  </si>
  <si>
    <r>
      <t xml:space="preserve">Madde  20-                    </t>
    </r>
    <r>
      <rPr>
        <sz val="10"/>
        <rFont val="Arial"/>
        <family val="2"/>
      </rPr>
      <t>2017 Mali Yılında Aylık Rapor Verme ve Bütçe  Kesin Hesaplarının Sunulmasını düzenlemektedir.</t>
    </r>
  </si>
  <si>
    <r>
      <t xml:space="preserve">Madde  21-                    </t>
    </r>
    <r>
      <rPr>
        <sz val="10"/>
        <rFont val="Arial"/>
        <family val="2"/>
      </rPr>
      <t>2017 Mali Yılında Usulsüzlüklerde Yapılacak İşlemleri düzenlemektedir.</t>
    </r>
  </si>
  <si>
    <r>
      <t xml:space="preserve">Madde  22-                    </t>
    </r>
    <r>
      <rPr>
        <sz val="10"/>
        <rFont val="Arial"/>
        <family val="2"/>
      </rPr>
      <t>2017 Mali Yılında Projenin uygulanmasını düzenlemektedir.</t>
    </r>
  </si>
  <si>
    <r>
      <t xml:space="preserve">Madde  23-                    </t>
    </r>
    <r>
      <rPr>
        <sz val="10"/>
        <rFont val="Arial"/>
        <family val="2"/>
      </rPr>
      <t>2017 Mali Yılı Yatırım Harcamaları, Aktarma ve Yeni Projelerini düzenlemektedir.</t>
    </r>
  </si>
  <si>
    <r>
      <t xml:space="preserve">Madde  24-                    </t>
    </r>
    <r>
      <rPr>
        <sz val="10"/>
        <rFont val="Arial"/>
        <family val="2"/>
      </rPr>
      <t>2017 Mali Yılında Taahhüde girişmeyi düzenlemektedir.</t>
    </r>
  </si>
  <si>
    <r>
      <t xml:space="preserve">Madde  25-                    </t>
    </r>
    <r>
      <rPr>
        <sz val="10"/>
        <rFont val="Arial"/>
        <family val="2"/>
      </rPr>
      <t>2017 Mali Yılında Kiralamaya İlişkin Kısıtlamaları düzenlemektedir.</t>
    </r>
  </si>
  <si>
    <r>
      <t xml:space="preserve">Madde  26-                    </t>
    </r>
    <r>
      <rPr>
        <sz val="10"/>
        <rFont val="Arial"/>
        <family val="2"/>
      </rPr>
      <t>2017 Mali Yılı İç ve Dış Yardımların Kullanımında İlkeyi düzenlemektedir.</t>
    </r>
  </si>
  <si>
    <r>
      <t xml:space="preserve">Madde  27-                    </t>
    </r>
    <r>
      <rPr>
        <sz val="10"/>
        <rFont val="Arial"/>
        <family val="2"/>
      </rPr>
      <t>2017 Mali Yılında Kurum Araçlarının Kullanımındaki İlkeleri düzenlemektedir.</t>
    </r>
  </si>
  <si>
    <r>
      <t xml:space="preserve">Madde  28-                    </t>
    </r>
    <r>
      <rPr>
        <sz val="10"/>
        <rFont val="Arial"/>
        <family val="2"/>
      </rPr>
      <t>2017 Mali Yılı Demirbaş ve Teknik Techizat Kayıtlarını düzenlemektedir.</t>
    </r>
  </si>
  <si>
    <r>
      <t xml:space="preserve">Madde  29-                    </t>
    </r>
    <r>
      <rPr>
        <sz val="10"/>
        <rFont val="Arial"/>
        <family val="2"/>
      </rPr>
      <t>Yasa'nın İta ve Tahsil Amirini düzenlemektedir.</t>
    </r>
  </si>
  <si>
    <r>
      <t xml:space="preserve">Madde  30-                    </t>
    </r>
    <r>
      <rPr>
        <sz val="10"/>
        <rFont val="Arial"/>
        <family val="2"/>
      </rPr>
      <t>Yasa'nın Uygulanmasını düzenlemektedir.</t>
    </r>
  </si>
  <si>
    <r>
      <t xml:space="preserve">Madde  31-                   </t>
    </r>
    <r>
      <rPr>
        <sz val="10"/>
        <rFont val="Arial"/>
        <family val="2"/>
      </rPr>
      <t xml:space="preserve"> Yasa’nın Yürürlüğe Girişini düzenlemektedir.</t>
    </r>
  </si>
  <si>
    <t>ARTIŞ VEYA AZALIŞ (TL)</t>
  </si>
  <si>
    <t>ARTIŞ VEYA AZALIŞ</t>
  </si>
  <si>
    <t xml:space="preserve">çalıştırılanların istihdam çeşitleri ile çalıştırılma veya hizmetinden yararlanma yöntemleri esas alınarak; Memurlar (Mahallen Tayinli </t>
  </si>
  <si>
    <t>01.4.1.02-</t>
  </si>
  <si>
    <t>Program bütçe sınıflandırmasından farklı bütçeleme anlayışı olan bölümlerden birisidir. Daha önce personel giderleri toplamına</t>
  </si>
  <si>
    <t>büro malzemesi alımları, yakıt, elektrik, parasal limitlere bakılmaksızın rutin bakım-onarım, telefon vb. haberleşme giderleri,</t>
  </si>
  <si>
    <t>düzeyde özelliklerine göre sınıflandırmaya tabi tutulmuş olup, buna göre ilgili kodlarda öngörülecektir.</t>
  </si>
  <si>
    <r>
      <t xml:space="preserve">Periyodik Yayın Alımları: </t>
    </r>
    <r>
      <rPr>
        <sz val="10"/>
        <rFont val="Arial"/>
        <family val="2"/>
      </rPr>
      <t xml:space="preserve">Hizmetin gerektirdiği durumlarda alınacak gazete, resmi gazete,dergi, bülten gibi belirli </t>
    </r>
  </si>
  <si>
    <r>
      <t>olan su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tüketim bedelleri ile ilgili mevzuata göre abone olunması gerektiği durumlarda ödenecek abone bedelleri bu kalemde</t>
    </r>
  </si>
  <si>
    <r>
      <t xml:space="preserve">Akaryakıt ve Yağ Alımları: </t>
    </r>
    <r>
      <rPr>
        <sz val="10"/>
        <rFont val="Arial"/>
        <family val="2"/>
      </rPr>
      <t>Özellikle taşıtlar olmak üzere, her çeşit makine-teçhizatın (jeneratör,çim makinesi v.b)</t>
    </r>
  </si>
  <si>
    <r>
      <t xml:space="preserve">Elektrik Alımları: </t>
    </r>
    <r>
      <rPr>
        <sz val="10"/>
        <rFont val="Arial"/>
        <family val="2"/>
      </rPr>
      <t>Aydınlatma, ısıtma, soğutma, havalandırma, çalıştırıcı kuvvet vb. hangi amaçla olursa olsun elektrik</t>
    </r>
  </si>
  <si>
    <t>cihazı alımları, yangın ikaz sistemi kurulması,yangınla mücadele sistemi alımı vb. yangından korunmanın gerektirdiği mal</t>
  </si>
  <si>
    <t>05.3-</t>
  </si>
  <si>
    <t>05.3.9-</t>
  </si>
  <si>
    <t>05.3.9.90-</t>
  </si>
  <si>
    <r>
      <t xml:space="preserve">Diğerlerine: </t>
    </r>
    <r>
      <rPr>
        <sz val="10"/>
        <rFont val="Arial"/>
        <family val="2"/>
      </rPr>
      <t>Türksat uydu haberleşmesine ilişkin abonelik ve kullanım giderleri</t>
    </r>
  </si>
  <si>
    <t>Bilgiye Abonelik Giderleri</t>
  </si>
  <si>
    <t>(MADDE 5)</t>
  </si>
  <si>
    <t>Toplam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</si>
</sst>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(* #,##0_);_(* \(#,##0\);_(* &quot;-&quot;_);_(@_)"/>
    <numFmt numFmtId="181" formatCode="#,##0\ _T_L;[Red]#,##0\ _T_L"/>
    <numFmt numFmtId="182" formatCode="[$-41F]dd\ mmmm\ yyyy\ dddd"/>
    <numFmt numFmtId="183" formatCode="\ @"/>
    <numFmt numFmtId="184" formatCode="\ \ @"/>
    <numFmt numFmtId="185" formatCode="\ \ \ @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</numFmts>
  <fonts count="69"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.5"/>
      <color indexed="8"/>
      <name val="Arial"/>
      <family val="2"/>
    </font>
    <font>
      <sz val="9"/>
      <name val="Arial Tur"/>
      <family val="2"/>
    </font>
    <font>
      <b/>
      <u val="single"/>
      <sz val="9"/>
      <name val="Arial Tur"/>
      <family val="0"/>
    </font>
    <font>
      <u val="single"/>
      <sz val="9"/>
      <name val="Arial Tur"/>
      <family val="2"/>
    </font>
    <font>
      <b/>
      <sz val="9"/>
      <name val="Arial Tur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/>
      <right style="double"/>
      <top/>
      <bottom style="thin"/>
    </border>
    <border>
      <left style="double"/>
      <right style="double"/>
      <top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25" borderId="0" applyNumberFormat="0" applyBorder="0" applyAlignment="0" applyProtection="0"/>
    <xf numFmtId="0" fontId="54" fillId="1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30" borderId="5" applyNumberFormat="0" applyAlignment="0" applyProtection="0"/>
    <xf numFmtId="0" fontId="25" fillId="3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0" borderId="7" applyNumberFormat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7" borderId="5" applyNumberFormat="0" applyAlignment="0" applyProtection="0"/>
    <xf numFmtId="0" fontId="26" fillId="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4" fillId="30" borderId="5" applyNumberFormat="0" applyAlignment="0" applyProtection="0"/>
    <xf numFmtId="0" fontId="2" fillId="0" borderId="0" applyNumberFormat="0" applyFill="0" applyBorder="0" applyAlignment="0" applyProtection="0"/>
    <xf numFmtId="0" fontId="59" fillId="32" borderId="11" applyNumberFormat="0" applyAlignment="0" applyProtection="0"/>
    <xf numFmtId="0" fontId="25" fillId="31" borderId="6" applyNumberFormat="0" applyAlignment="0" applyProtection="0"/>
    <xf numFmtId="0" fontId="26" fillId="4" borderId="0" applyNumberFormat="0" applyBorder="0" applyAlignment="0" applyProtection="0"/>
    <xf numFmtId="0" fontId="27" fillId="3" borderId="0" applyNumberFormat="0" applyBorder="0" applyAlignment="0" applyProtection="0"/>
    <xf numFmtId="0" fontId="60" fillId="0" borderId="12" applyNumberFormat="0" applyFill="0" applyAlignment="0" applyProtection="0"/>
    <xf numFmtId="0" fontId="28" fillId="33" borderId="0" applyNumberFormat="0" applyBorder="0" applyAlignment="0" applyProtection="0"/>
    <xf numFmtId="0" fontId="3" fillId="0" borderId="0" applyNumberFormat="0" applyFont="0" applyFill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4" borderId="13" applyNumberFormat="0" applyFont="0" applyAlignment="0" applyProtection="0"/>
    <xf numFmtId="0" fontId="0" fillId="35" borderId="14" applyNumberFormat="0" applyFont="0" applyAlignment="0" applyProtection="0"/>
    <xf numFmtId="0" fontId="28" fillId="33" borderId="0" applyNumberFormat="0" applyBorder="0" applyAlignment="0" applyProtection="0"/>
    <xf numFmtId="0" fontId="61" fillId="36" borderId="1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63" fillId="0" borderId="17" applyNumberFormat="0" applyFill="0" applyAlignment="0" applyProtection="0"/>
    <xf numFmtId="0" fontId="30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9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181" fontId="6" fillId="0" borderId="0" xfId="88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3" fontId="4" fillId="0" borderId="19" xfId="88" applyNumberFormat="1" applyFont="1" applyFill="1" applyBorder="1" applyAlignment="1">
      <alignment horizontal="right"/>
    </xf>
    <xf numFmtId="3" fontId="6" fillId="0" borderId="19" xfId="88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4" fillId="0" borderId="20" xfId="88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0" fontId="10" fillId="0" borderId="18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4" fillId="0" borderId="21" xfId="88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181" fontId="4" fillId="0" borderId="23" xfId="88" applyNumberFormat="1" applyFont="1" applyFill="1" applyBorder="1" applyAlignment="1">
      <alignment horizontal="center"/>
    </xf>
    <xf numFmtId="3" fontId="4" fillId="0" borderId="23" xfId="88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88" applyFont="1" applyFill="1" applyBorder="1" applyAlignment="1">
      <alignment/>
    </xf>
    <xf numFmtId="49" fontId="6" fillId="0" borderId="0" xfId="88" applyNumberFormat="1" applyFont="1" applyFill="1" applyBorder="1" applyAlignment="1">
      <alignment/>
    </xf>
    <xf numFmtId="0" fontId="6" fillId="0" borderId="0" xfId="88" applyFont="1" applyFill="1" applyBorder="1" applyAlignment="1">
      <alignment horizontal="center"/>
    </xf>
    <xf numFmtId="0" fontId="6" fillId="0" borderId="0" xfId="88" applyFont="1" applyFill="1" applyAlignment="1">
      <alignment/>
    </xf>
    <xf numFmtId="0" fontId="11" fillId="0" borderId="0" xfId="88" applyFont="1" applyAlignment="1">
      <alignment/>
    </xf>
    <xf numFmtId="0" fontId="4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0" fillId="0" borderId="0" xfId="90" applyFont="1" applyFill="1">
      <alignment/>
      <protection/>
    </xf>
    <xf numFmtId="0" fontId="0" fillId="0" borderId="0" xfId="0" applyFont="1" applyAlignment="1">
      <alignment/>
    </xf>
    <xf numFmtId="0" fontId="4" fillId="0" borderId="24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5" fillId="0" borderId="0" xfId="88" applyFont="1" applyAlignment="1">
      <alignment horizontal="center"/>
    </xf>
    <xf numFmtId="0" fontId="6" fillId="0" borderId="24" xfId="0" applyFont="1" applyFill="1" applyBorder="1" applyAlignment="1">
      <alignment horizontal="left"/>
    </xf>
    <xf numFmtId="3" fontId="6" fillId="0" borderId="20" xfId="88" applyNumberFormat="1" applyFont="1" applyFill="1" applyBorder="1" applyAlignment="1">
      <alignment horizontal="right"/>
    </xf>
    <xf numFmtId="3" fontId="4" fillId="0" borderId="25" xfId="88" applyNumberFormat="1" applyFont="1" applyFill="1" applyBorder="1" applyAlignment="1">
      <alignment horizontal="right"/>
    </xf>
    <xf numFmtId="3" fontId="6" fillId="0" borderId="21" xfId="88" applyNumberFormat="1" applyFont="1" applyFill="1" applyBorder="1" applyAlignment="1">
      <alignment horizontal="right"/>
    </xf>
    <xf numFmtId="49" fontId="10" fillId="0" borderId="0" xfId="90" applyNumberFormat="1" applyFont="1" applyFill="1">
      <alignment/>
      <protection/>
    </xf>
    <xf numFmtId="0" fontId="10" fillId="0" borderId="0" xfId="90" applyFont="1" applyFill="1" applyAlignment="1">
      <alignment horizontal="center"/>
      <protection/>
    </xf>
    <xf numFmtId="0" fontId="7" fillId="0" borderId="0" xfId="88" applyFont="1" applyFill="1" applyAlignment="1">
      <alignment horizontal="center"/>
    </xf>
    <xf numFmtId="3" fontId="7" fillId="0" borderId="0" xfId="88" applyNumberFormat="1" applyFont="1" applyFill="1" applyBorder="1" applyAlignment="1">
      <alignment horizontal="center"/>
    </xf>
    <xf numFmtId="3" fontId="7" fillId="0" borderId="0" xfId="88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88" applyFont="1" applyAlignment="1">
      <alignment/>
    </xf>
    <xf numFmtId="181" fontId="10" fillId="0" borderId="0" xfId="88" applyNumberFormat="1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181" fontId="4" fillId="0" borderId="23" xfId="88" applyNumberFormat="1" applyFont="1" applyBorder="1" applyAlignment="1">
      <alignment horizontal="center"/>
    </xf>
    <xf numFmtId="0" fontId="9" fillId="0" borderId="27" xfId="88" applyFont="1" applyBorder="1" applyAlignment="1">
      <alignment horizontal="centerContinuous" vertical="center"/>
    </xf>
    <xf numFmtId="0" fontId="9" fillId="0" borderId="28" xfId="88" applyFont="1" applyBorder="1" applyAlignment="1">
      <alignment horizontal="centerContinuous" vertical="center"/>
    </xf>
    <xf numFmtId="0" fontId="9" fillId="0" borderId="0" xfId="88" applyFont="1" applyBorder="1" applyAlignment="1">
      <alignment horizontal="center"/>
    </xf>
    <xf numFmtId="0" fontId="9" fillId="0" borderId="29" xfId="88" applyFont="1" applyBorder="1" applyAlignment="1">
      <alignment horizontal="center"/>
    </xf>
    <xf numFmtId="0" fontId="9" fillId="0" borderId="30" xfId="88" applyFont="1" applyBorder="1" applyAlignment="1">
      <alignment horizontal="center"/>
    </xf>
    <xf numFmtId="0" fontId="9" fillId="0" borderId="31" xfId="88" applyFont="1" applyBorder="1" applyAlignment="1">
      <alignment horizontal="center"/>
    </xf>
    <xf numFmtId="0" fontId="9" fillId="0" borderId="32" xfId="88" applyFont="1" applyBorder="1" applyAlignment="1">
      <alignment horizontal="center"/>
    </xf>
    <xf numFmtId="0" fontId="9" fillId="0" borderId="23" xfId="88" applyFont="1" applyBorder="1" applyAlignment="1">
      <alignment horizontal="center"/>
    </xf>
    <xf numFmtId="0" fontId="9" fillId="0" borderId="33" xfId="88" applyFont="1" applyBorder="1" applyAlignment="1">
      <alignment horizontal="center"/>
    </xf>
    <xf numFmtId="0" fontId="9" fillId="0" borderId="34" xfId="88" applyFont="1" applyBorder="1" applyAlignment="1">
      <alignment horizontal="centerContinuous" vertical="center"/>
    </xf>
    <xf numFmtId="181" fontId="9" fillId="37" borderId="34" xfId="88" applyNumberFormat="1" applyFont="1" applyFill="1" applyBorder="1" applyAlignment="1">
      <alignment horizontal="center" vertical="center" wrapText="1"/>
    </xf>
    <xf numFmtId="181" fontId="9" fillId="37" borderId="35" xfId="88" applyNumberFormat="1" applyFont="1" applyFill="1" applyBorder="1" applyAlignment="1">
      <alignment horizontal="center" vertical="center" wrapText="1"/>
    </xf>
    <xf numFmtId="3" fontId="31" fillId="0" borderId="20" xfId="88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3" fontId="12" fillId="0" borderId="19" xfId="88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88" applyNumberFormat="1" applyFont="1" applyBorder="1" applyAlignment="1">
      <alignment/>
    </xf>
    <xf numFmtId="3" fontId="4" fillId="0" borderId="19" xfId="88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3" fontId="6" fillId="0" borderId="19" xfId="88" applyNumberFormat="1" applyFont="1" applyBorder="1" applyAlignment="1">
      <alignment/>
    </xf>
    <xf numFmtId="3" fontId="12" fillId="0" borderId="36" xfId="88" applyNumberFormat="1" applyFont="1" applyBorder="1" applyAlignment="1">
      <alignment horizontal="center"/>
    </xf>
    <xf numFmtId="3" fontId="12" fillId="0" borderId="0" xfId="88" applyNumberFormat="1" applyFont="1" applyBorder="1" applyAlignment="1">
      <alignment horizontal="center"/>
    </xf>
    <xf numFmtId="3" fontId="8" fillId="0" borderId="0" xfId="88" applyNumberFormat="1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4" fillId="0" borderId="20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left"/>
    </xf>
    <xf numFmtId="3" fontId="4" fillId="0" borderId="38" xfId="88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81" fontId="4" fillId="0" borderId="0" xfId="88" applyNumberFormat="1" applyFont="1" applyFill="1" applyAlignment="1">
      <alignment horizontal="center"/>
    </xf>
    <xf numFmtId="3" fontId="4" fillId="0" borderId="0" xfId="88" applyNumberFormat="1" applyFont="1" applyFill="1" applyAlignment="1">
      <alignment horizontal="center"/>
    </xf>
    <xf numFmtId="0" fontId="6" fillId="0" borderId="23" xfId="88" applyFont="1" applyFill="1" applyBorder="1" applyAlignment="1">
      <alignment/>
    </xf>
    <xf numFmtId="49" fontId="6" fillId="0" borderId="23" xfId="88" applyNumberFormat="1" applyFont="1" applyFill="1" applyBorder="1" applyAlignment="1">
      <alignment/>
    </xf>
    <xf numFmtId="0" fontId="6" fillId="0" borderId="23" xfId="88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4" fillId="0" borderId="27" xfId="88" applyFont="1" applyFill="1" applyBorder="1" applyAlignment="1">
      <alignment horizontal="centerContinuous" vertical="center"/>
    </xf>
    <xf numFmtId="181" fontId="9" fillId="0" borderId="27" xfId="88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/>
    </xf>
    <xf numFmtId="0" fontId="4" fillId="0" borderId="28" xfId="88" applyFont="1" applyFill="1" applyBorder="1" applyAlignment="1">
      <alignment horizontal="centerContinuous" vertical="center"/>
    </xf>
    <xf numFmtId="181" fontId="9" fillId="0" borderId="28" xfId="88" applyNumberFormat="1" applyFont="1" applyFill="1" applyBorder="1" applyAlignment="1">
      <alignment horizontal="center" vertical="center" wrapText="1"/>
    </xf>
    <xf numFmtId="0" fontId="4" fillId="0" borderId="39" xfId="88" applyFont="1" applyFill="1" applyBorder="1" applyAlignment="1">
      <alignment horizontal="center"/>
    </xf>
    <xf numFmtId="0" fontId="4" fillId="0" borderId="40" xfId="88" applyFont="1" applyFill="1" applyBorder="1" applyAlignment="1">
      <alignment horizontal="center"/>
    </xf>
    <xf numFmtId="0" fontId="4" fillId="0" borderId="41" xfId="88" applyFont="1" applyFill="1" applyBorder="1" applyAlignment="1">
      <alignment horizontal="center"/>
    </xf>
    <xf numFmtId="0" fontId="4" fillId="0" borderId="36" xfId="88" applyFont="1" applyFill="1" applyBorder="1" applyAlignment="1">
      <alignment horizontal="center"/>
    </xf>
    <xf numFmtId="0" fontId="4" fillId="0" borderId="42" xfId="88" applyFont="1" applyFill="1" applyBorder="1" applyAlignment="1">
      <alignment horizontal="center"/>
    </xf>
    <xf numFmtId="49" fontId="4" fillId="0" borderId="41" xfId="88" applyNumberFormat="1" applyFont="1" applyFill="1" applyBorder="1" applyAlignment="1">
      <alignment horizontal="center"/>
    </xf>
    <xf numFmtId="49" fontId="4" fillId="0" borderId="40" xfId="88" applyNumberFormat="1" applyFont="1" applyFill="1" applyBorder="1" applyAlignment="1">
      <alignment horizontal="center"/>
    </xf>
    <xf numFmtId="0" fontId="4" fillId="0" borderId="34" xfId="88" applyFont="1" applyFill="1" applyBorder="1" applyAlignment="1">
      <alignment horizontal="centerContinuous" vertical="center"/>
    </xf>
    <xf numFmtId="181" fontId="9" fillId="0" borderId="34" xfId="88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3" fontId="6" fillId="0" borderId="19" xfId="88" applyNumberFormat="1" applyFont="1" applyFill="1" applyBorder="1" applyAlignment="1">
      <alignment horizontal="right"/>
    </xf>
    <xf numFmtId="3" fontId="6" fillId="0" borderId="20" xfId="88" applyNumberFormat="1" applyFont="1" applyFill="1" applyBorder="1" applyAlignment="1">
      <alignment horizontal="right"/>
    </xf>
    <xf numFmtId="3" fontId="6" fillId="0" borderId="21" xfId="88" applyNumberFormat="1" applyFont="1" applyFill="1" applyBorder="1" applyAlignment="1">
      <alignment horizontal="right"/>
    </xf>
    <xf numFmtId="0" fontId="10" fillId="0" borderId="0" xfId="90" applyFont="1" applyFill="1">
      <alignment/>
      <protection/>
    </xf>
    <xf numFmtId="0" fontId="6" fillId="0" borderId="22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3" fontId="6" fillId="0" borderId="36" xfId="88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7" fillId="0" borderId="0" xfId="88" applyFont="1" applyFill="1" applyAlignment="1">
      <alignment horizontal="center"/>
    </xf>
    <xf numFmtId="3" fontId="7" fillId="0" borderId="0" xfId="88" applyNumberFormat="1" applyFont="1" applyFill="1" applyBorder="1" applyAlignment="1">
      <alignment horizontal="center"/>
    </xf>
    <xf numFmtId="49" fontId="10" fillId="0" borderId="0" xfId="90" applyNumberFormat="1" applyFont="1" applyFill="1">
      <alignment/>
      <protection/>
    </xf>
    <xf numFmtId="0" fontId="10" fillId="0" borderId="0" xfId="90" applyFont="1" applyFill="1" applyAlignment="1">
      <alignment horizontal="center"/>
      <protection/>
    </xf>
    <xf numFmtId="3" fontId="7" fillId="0" borderId="0" xfId="88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40" xfId="88" applyNumberFormat="1" applyFont="1" applyFill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3" fontId="4" fillId="0" borderId="45" xfId="88" applyNumberFormat="1" applyFont="1" applyFill="1" applyBorder="1" applyAlignment="1">
      <alignment horizontal="right"/>
    </xf>
    <xf numFmtId="0" fontId="9" fillId="0" borderId="46" xfId="88" applyFont="1" applyBorder="1" applyAlignment="1">
      <alignment horizontal="center"/>
    </xf>
    <xf numFmtId="3" fontId="31" fillId="0" borderId="47" xfId="88" applyNumberFormat="1" applyFont="1" applyBorder="1" applyAlignment="1">
      <alignment horizontal="center"/>
    </xf>
    <xf numFmtId="3" fontId="12" fillId="0" borderId="43" xfId="88" applyNumberFormat="1" applyFont="1" applyBorder="1" applyAlignment="1">
      <alignment horizontal="center"/>
    </xf>
    <xf numFmtId="3" fontId="12" fillId="0" borderId="44" xfId="88" applyNumberFormat="1" applyFont="1" applyBorder="1" applyAlignment="1">
      <alignment horizontal="center"/>
    </xf>
    <xf numFmtId="3" fontId="4" fillId="0" borderId="25" xfId="88" applyNumberFormat="1" applyFont="1" applyBorder="1" applyAlignment="1">
      <alignment horizontal="right"/>
    </xf>
    <xf numFmtId="3" fontId="4" fillId="0" borderId="20" xfId="88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/>
    </xf>
    <xf numFmtId="49" fontId="4" fillId="0" borderId="19" xfId="88" applyNumberFormat="1" applyFont="1" applyBorder="1" applyAlignment="1">
      <alignment horizontal="center"/>
    </xf>
    <xf numFmtId="49" fontId="4" fillId="0" borderId="43" xfId="88" applyNumberFormat="1" applyFont="1" applyBorder="1" applyAlignment="1">
      <alignment horizontal="center"/>
    </xf>
    <xf numFmtId="49" fontId="6" fillId="0" borderId="19" xfId="88" applyNumberFormat="1" applyFont="1" applyBorder="1" applyAlignment="1">
      <alignment horizontal="center"/>
    </xf>
    <xf numFmtId="49" fontId="6" fillId="0" borderId="36" xfId="88" applyNumberFormat="1" applyFont="1" applyBorder="1" applyAlignment="1">
      <alignment horizontal="center"/>
    </xf>
    <xf numFmtId="3" fontId="6" fillId="0" borderId="25" xfId="88" applyNumberFormat="1" applyFont="1" applyBorder="1" applyAlignment="1">
      <alignment horizontal="right"/>
    </xf>
    <xf numFmtId="0" fontId="0" fillId="0" borderId="48" xfId="0" applyFont="1" applyBorder="1" applyAlignment="1">
      <alignment/>
    </xf>
    <xf numFmtId="0" fontId="5" fillId="0" borderId="48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48" xfId="0" applyNumberFormat="1" applyFont="1" applyBorder="1" applyAlignment="1">
      <alignment horizontal="left"/>
    </xf>
    <xf numFmtId="49" fontId="0" fillId="0" borderId="48" xfId="0" applyNumberFormat="1" applyFont="1" applyBorder="1" applyAlignment="1">
      <alignment horizontal="right" vertical="justify"/>
    </xf>
    <xf numFmtId="49" fontId="0" fillId="0" borderId="48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184" fontId="0" fillId="0" borderId="26" xfId="0" applyNumberFormat="1" applyFont="1" applyBorder="1" applyAlignment="1">
      <alignment horizontal="left"/>
    </xf>
    <xf numFmtId="184" fontId="0" fillId="0" borderId="48" xfId="0" applyNumberFormat="1" applyFont="1" applyBorder="1" applyAlignment="1">
      <alignment horizontal="left"/>
    </xf>
    <xf numFmtId="3" fontId="4" fillId="0" borderId="25" xfId="88" applyNumberFormat="1" applyFont="1" applyBorder="1" applyAlignment="1">
      <alignment/>
    </xf>
    <xf numFmtId="3" fontId="6" fillId="0" borderId="36" xfId="88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36" xfId="0" applyFont="1" applyBorder="1" applyAlignment="1">
      <alignment/>
    </xf>
    <xf numFmtId="3" fontId="6" fillId="0" borderId="40" xfId="88" applyNumberFormat="1" applyFont="1" applyBorder="1" applyAlignment="1">
      <alignment horizontal="right"/>
    </xf>
    <xf numFmtId="0" fontId="0" fillId="0" borderId="0" xfId="89" applyFont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5" fillId="0" borderId="0" xfId="89" applyFont="1">
      <alignment/>
      <protection/>
    </xf>
    <xf numFmtId="0" fontId="13" fillId="0" borderId="0" xfId="89" applyFont="1">
      <alignment/>
      <protection/>
    </xf>
    <xf numFmtId="0" fontId="36" fillId="0" borderId="0" xfId="89" applyFont="1">
      <alignment/>
      <protection/>
    </xf>
    <xf numFmtId="0" fontId="5" fillId="0" borderId="0" xfId="89" applyFont="1">
      <alignment/>
      <protection/>
    </xf>
    <xf numFmtId="0" fontId="5" fillId="0" borderId="0" xfId="89" applyFont="1" applyAlignment="1">
      <alignment/>
      <protection/>
    </xf>
    <xf numFmtId="49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26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0" fontId="38" fillId="0" borderId="48" xfId="0" applyFont="1" applyBorder="1" applyAlignment="1" quotePrefix="1">
      <alignment horizontal="center"/>
    </xf>
    <xf numFmtId="49" fontId="4" fillId="0" borderId="29" xfId="0" applyNumberFormat="1" applyFont="1" applyFill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0" fontId="6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183" fontId="39" fillId="0" borderId="26" xfId="0" applyNumberFormat="1" applyFont="1" applyBorder="1" applyAlignment="1">
      <alignment/>
    </xf>
    <xf numFmtId="183" fontId="40" fillId="0" borderId="26" xfId="0" applyNumberFormat="1" applyFont="1" applyBorder="1" applyAlignment="1">
      <alignment horizontal="center"/>
    </xf>
    <xf numFmtId="183" fontId="38" fillId="0" borderId="26" xfId="0" applyNumberFormat="1" applyFont="1" applyBorder="1" applyAlignment="1">
      <alignment horizontal="center"/>
    </xf>
    <xf numFmtId="1" fontId="40" fillId="0" borderId="26" xfId="0" applyNumberFormat="1" applyFont="1" applyBorder="1" applyAlignment="1">
      <alignment horizontal="center"/>
    </xf>
    <xf numFmtId="183" fontId="38" fillId="0" borderId="26" xfId="0" applyNumberFormat="1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6" fillId="37" borderId="26" xfId="0" applyFont="1" applyFill="1" applyBorder="1" applyAlignment="1">
      <alignment/>
    </xf>
    <xf numFmtId="0" fontId="6" fillId="37" borderId="26" xfId="0" applyFont="1" applyFill="1" applyBorder="1" applyAlignment="1">
      <alignment horizontal="left"/>
    </xf>
    <xf numFmtId="0" fontId="6" fillId="0" borderId="26" xfId="0" applyFont="1" applyFill="1" applyBorder="1" applyAlignment="1">
      <alignment/>
    </xf>
    <xf numFmtId="183" fontId="38" fillId="0" borderId="26" xfId="0" applyNumberFormat="1" applyFont="1" applyBorder="1" applyAlignment="1">
      <alignment horizontal="center" vertical="top"/>
    </xf>
    <xf numFmtId="183" fontId="40" fillId="0" borderId="26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38" fillId="0" borderId="51" xfId="0" applyFont="1" applyBorder="1" applyAlignment="1">
      <alignment horizontal="center"/>
    </xf>
    <xf numFmtId="0" fontId="6" fillId="37" borderId="51" xfId="0" applyFont="1" applyFill="1" applyBorder="1" applyAlignment="1">
      <alignment/>
    </xf>
    <xf numFmtId="183" fontId="38" fillId="0" borderId="51" xfId="0" applyNumberFormat="1" applyFont="1" applyBorder="1" applyAlignment="1">
      <alignment horizontal="center"/>
    </xf>
    <xf numFmtId="183" fontId="41" fillId="0" borderId="5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29" xfId="0" applyFont="1" applyBorder="1" applyAlignment="1">
      <alignment horizontal="left"/>
    </xf>
    <xf numFmtId="183" fontId="41" fillId="0" borderId="26" xfId="0" applyNumberFormat="1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42" fillId="37" borderId="26" xfId="0" applyFont="1" applyFill="1" applyBorder="1" applyAlignment="1">
      <alignment/>
    </xf>
    <xf numFmtId="0" fontId="38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6" fillId="0" borderId="26" xfId="0" applyNumberFormat="1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183" fontId="40" fillId="0" borderId="51" xfId="0" applyNumberFormat="1" applyFont="1" applyBorder="1" applyAlignment="1">
      <alignment horizontal="center"/>
    </xf>
    <xf numFmtId="183" fontId="6" fillId="0" borderId="29" xfId="0" applyNumberFormat="1" applyFont="1" applyBorder="1" applyAlignment="1">
      <alignment horizontal="center"/>
    </xf>
    <xf numFmtId="183" fontId="4" fillId="0" borderId="29" xfId="0" applyNumberFormat="1" applyFont="1" applyBorder="1" applyAlignment="1">
      <alignment horizontal="center"/>
    </xf>
    <xf numFmtId="183" fontId="43" fillId="0" borderId="29" xfId="0" applyNumberFormat="1" applyFont="1" applyBorder="1" applyAlignment="1">
      <alignment horizontal="center" vertical="top"/>
    </xf>
    <xf numFmtId="1" fontId="43" fillId="0" borderId="26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83" fontId="4" fillId="0" borderId="26" xfId="0" applyNumberFormat="1" applyFont="1" applyBorder="1" applyAlignment="1">
      <alignment horizontal="center"/>
    </xf>
    <xf numFmtId="183" fontId="43" fillId="0" borderId="26" xfId="0" applyNumberFormat="1" applyFont="1" applyBorder="1" applyAlignment="1">
      <alignment horizontal="center" vertical="top"/>
    </xf>
    <xf numFmtId="183" fontId="6" fillId="0" borderId="26" xfId="0" applyNumberFormat="1" applyFont="1" applyBorder="1" applyAlignment="1">
      <alignment horizontal="center" vertical="top"/>
    </xf>
    <xf numFmtId="0" fontId="6" fillId="0" borderId="48" xfId="0" applyFont="1" applyBorder="1" applyAlignment="1">
      <alignment horizontal="center"/>
    </xf>
    <xf numFmtId="183" fontId="38" fillId="0" borderId="26" xfId="0" applyNumberFormat="1" applyFont="1" applyBorder="1" applyAlignment="1">
      <alignment vertical="top"/>
    </xf>
    <xf numFmtId="0" fontId="12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7" borderId="20" xfId="0" applyFont="1" applyFill="1" applyBorder="1" applyAlignment="1">
      <alignment/>
    </xf>
    <xf numFmtId="183" fontId="6" fillId="0" borderId="20" xfId="0" applyNumberFormat="1" applyFont="1" applyBorder="1" applyAlignment="1">
      <alignment horizontal="center"/>
    </xf>
    <xf numFmtId="183" fontId="6" fillId="0" borderId="0" xfId="0" applyNumberFormat="1" applyFont="1" applyBorder="1" applyAlignment="1">
      <alignment vertical="top"/>
    </xf>
    <xf numFmtId="183" fontId="6" fillId="0" borderId="0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/>
    </xf>
    <xf numFmtId="1" fontId="43" fillId="0" borderId="29" xfId="0" applyNumberFormat="1" applyFont="1" applyBorder="1" applyAlignment="1">
      <alignment horizontal="center"/>
    </xf>
    <xf numFmtId="183" fontId="6" fillId="0" borderId="26" xfId="0" applyNumberFormat="1" applyFont="1" applyBorder="1" applyAlignment="1">
      <alignment/>
    </xf>
    <xf numFmtId="0" fontId="42" fillId="0" borderId="26" xfId="0" applyFont="1" applyFill="1" applyBorder="1" applyAlignment="1">
      <alignment/>
    </xf>
    <xf numFmtId="183" fontId="6" fillId="0" borderId="26" xfId="0" applyNumberFormat="1" applyFont="1" applyBorder="1" applyAlignment="1">
      <alignment vertical="top"/>
    </xf>
    <xf numFmtId="0" fontId="42" fillId="37" borderId="26" xfId="0" applyFont="1" applyFill="1" applyBorder="1" applyAlignment="1">
      <alignment horizontal="left"/>
    </xf>
    <xf numFmtId="0" fontId="6" fillId="0" borderId="4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183" fontId="43" fillId="0" borderId="26" xfId="0" applyNumberFormat="1" applyFont="1" applyBorder="1" applyAlignment="1">
      <alignment/>
    </xf>
    <xf numFmtId="183" fontId="44" fillId="0" borderId="26" xfId="0" applyNumberFormat="1" applyFont="1" applyBorder="1" applyAlignment="1">
      <alignment horizontal="center"/>
    </xf>
    <xf numFmtId="183" fontId="43" fillId="0" borderId="26" xfId="0" applyNumberFormat="1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183" fontId="6" fillId="0" borderId="20" xfId="0" applyNumberFormat="1" applyFont="1" applyBorder="1" applyAlignment="1">
      <alignment/>
    </xf>
    <xf numFmtId="183" fontId="43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88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8" xfId="0" applyFont="1" applyBorder="1" applyAlignment="1">
      <alignment horizontal="left"/>
    </xf>
    <xf numFmtId="3" fontId="6" fillId="38" borderId="36" xfId="88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 wrapText="1"/>
    </xf>
    <xf numFmtId="3" fontId="6" fillId="39" borderId="0" xfId="88" applyNumberFormat="1" applyFont="1" applyFill="1" applyBorder="1" applyAlignment="1">
      <alignment horizontal="center"/>
    </xf>
    <xf numFmtId="3" fontId="6" fillId="39" borderId="0" xfId="0" applyNumberFormat="1" applyFont="1" applyFill="1" applyAlignment="1">
      <alignment horizontal="center"/>
    </xf>
    <xf numFmtId="3" fontId="6" fillId="39" borderId="0" xfId="0" applyNumberFormat="1" applyFont="1" applyFill="1" applyAlignment="1">
      <alignment horizontal="center"/>
    </xf>
    <xf numFmtId="3" fontId="4" fillId="39" borderId="0" xfId="88" applyNumberFormat="1" applyFont="1" applyFill="1" applyAlignment="1">
      <alignment horizontal="center"/>
    </xf>
    <xf numFmtId="3" fontId="4" fillId="39" borderId="23" xfId="88" applyNumberFormat="1" applyFont="1" applyFill="1" applyBorder="1" applyAlignment="1">
      <alignment horizontal="center"/>
    </xf>
    <xf numFmtId="3" fontId="4" fillId="39" borderId="38" xfId="88" applyNumberFormat="1" applyFont="1" applyFill="1" applyBorder="1" applyAlignment="1">
      <alignment horizontal="right"/>
    </xf>
    <xf numFmtId="3" fontId="4" fillId="39" borderId="19" xfId="88" applyNumberFormat="1" applyFont="1" applyFill="1" applyBorder="1" applyAlignment="1">
      <alignment horizontal="right"/>
    </xf>
    <xf numFmtId="3" fontId="4" fillId="39" borderId="20" xfId="88" applyNumberFormat="1" applyFont="1" applyFill="1" applyBorder="1" applyAlignment="1">
      <alignment horizontal="right"/>
    </xf>
    <xf numFmtId="3" fontId="6" fillId="39" borderId="19" xfId="88" applyNumberFormat="1" applyFont="1" applyFill="1" applyBorder="1" applyAlignment="1">
      <alignment horizontal="right"/>
    </xf>
    <xf numFmtId="3" fontId="6" fillId="39" borderId="19" xfId="88" applyNumberFormat="1" applyFont="1" applyFill="1" applyBorder="1" applyAlignment="1">
      <alignment horizontal="right"/>
    </xf>
    <xf numFmtId="3" fontId="6" fillId="39" borderId="20" xfId="88" applyNumberFormat="1" applyFont="1" applyFill="1" applyBorder="1" applyAlignment="1">
      <alignment horizontal="right"/>
    </xf>
    <xf numFmtId="3" fontId="6" fillId="39" borderId="36" xfId="88" applyNumberFormat="1" applyFont="1" applyFill="1" applyBorder="1" applyAlignment="1">
      <alignment horizontal="right"/>
    </xf>
    <xf numFmtId="3" fontId="7" fillId="39" borderId="0" xfId="88" applyNumberFormat="1" applyFont="1" applyFill="1" applyAlignment="1">
      <alignment horizontal="center"/>
    </xf>
    <xf numFmtId="3" fontId="7" fillId="39" borderId="0" xfId="88" applyNumberFormat="1" applyFont="1" applyFill="1" applyAlignment="1">
      <alignment horizontal="center"/>
    </xf>
    <xf numFmtId="3" fontId="7" fillId="39" borderId="0" xfId="0" applyNumberFormat="1" applyFont="1" applyFill="1" applyAlignment="1">
      <alignment horizontal="center"/>
    </xf>
    <xf numFmtId="181" fontId="6" fillId="39" borderId="0" xfId="88" applyNumberFormat="1" applyFont="1" applyFill="1" applyBorder="1" applyAlignment="1">
      <alignment horizontal="center"/>
    </xf>
    <xf numFmtId="0" fontId="6" fillId="39" borderId="0" xfId="0" applyFont="1" applyFill="1" applyAlignment="1">
      <alignment horizontal="center"/>
    </xf>
    <xf numFmtId="181" fontId="4" fillId="39" borderId="0" xfId="88" applyNumberFormat="1" applyFont="1" applyFill="1" applyAlignment="1">
      <alignment horizontal="center"/>
    </xf>
    <xf numFmtId="181" fontId="4" fillId="39" borderId="23" xfId="88" applyNumberFormat="1" applyFont="1" applyFill="1" applyBorder="1" applyAlignment="1">
      <alignment horizontal="center"/>
    </xf>
    <xf numFmtId="3" fontId="6" fillId="39" borderId="0" xfId="88" applyNumberFormat="1" applyFont="1" applyFill="1" applyBorder="1" applyAlignment="1">
      <alignment horizontal="right"/>
    </xf>
    <xf numFmtId="0" fontId="7" fillId="39" borderId="0" xfId="88" applyFont="1" applyFill="1" applyBorder="1" applyAlignment="1">
      <alignment horizontal="center"/>
    </xf>
    <xf numFmtId="0" fontId="7" fillId="39" borderId="0" xfId="88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65" fillId="39" borderId="0" xfId="0" applyFont="1" applyFill="1" applyAlignment="1">
      <alignment horizontal="center"/>
    </xf>
    <xf numFmtId="3" fontId="65" fillId="39" borderId="23" xfId="88" applyNumberFormat="1" applyFont="1" applyFill="1" applyBorder="1" applyAlignment="1">
      <alignment horizontal="center"/>
    </xf>
    <xf numFmtId="0" fontId="66" fillId="0" borderId="0" xfId="88" applyFont="1" applyFill="1" applyAlignment="1">
      <alignment/>
    </xf>
    <xf numFmtId="0" fontId="66" fillId="0" borderId="0" xfId="88" applyFont="1" applyFill="1" applyAlignment="1">
      <alignment horizontal="center"/>
    </xf>
    <xf numFmtId="3" fontId="66" fillId="0" borderId="0" xfId="90" applyNumberFormat="1" applyFont="1" applyFill="1">
      <alignment/>
      <protection/>
    </xf>
    <xf numFmtId="0" fontId="67" fillId="0" borderId="0" xfId="88" applyFont="1" applyFill="1" applyAlignment="1">
      <alignment/>
    </xf>
    <xf numFmtId="3" fontId="67" fillId="0" borderId="0" xfId="88" applyNumberFormat="1" applyFont="1" applyFill="1" applyBorder="1" applyAlignment="1">
      <alignment/>
    </xf>
    <xf numFmtId="0" fontId="66" fillId="0" borderId="0" xfId="90" applyFont="1" applyFill="1">
      <alignment/>
      <protection/>
    </xf>
    <xf numFmtId="0" fontId="67" fillId="0" borderId="0" xfId="90" applyFont="1" applyFill="1">
      <alignment/>
      <protection/>
    </xf>
    <xf numFmtId="4" fontId="66" fillId="0" borderId="0" xfId="90" applyNumberFormat="1" applyFont="1" applyFill="1">
      <alignment/>
      <protection/>
    </xf>
    <xf numFmtId="0" fontId="66" fillId="0" borderId="0" xfId="90" applyFont="1" applyFill="1" applyBorder="1">
      <alignment/>
      <protection/>
    </xf>
    <xf numFmtId="0" fontId="66" fillId="0" borderId="0" xfId="0" applyFont="1" applyAlignment="1">
      <alignment/>
    </xf>
    <xf numFmtId="0" fontId="6" fillId="39" borderId="36" xfId="0" applyFont="1" applyFill="1" applyBorder="1" applyAlignment="1">
      <alignment horizontal="left"/>
    </xf>
    <xf numFmtId="0" fontId="68" fillId="39" borderId="0" xfId="88" applyFont="1" applyFill="1" applyAlignment="1">
      <alignment horizontal="center"/>
    </xf>
    <xf numFmtId="181" fontId="10" fillId="39" borderId="0" xfId="88" applyNumberFormat="1" applyFont="1" applyFill="1" applyAlignment="1">
      <alignment/>
    </xf>
    <xf numFmtId="181" fontId="9" fillId="39" borderId="34" xfId="88" applyNumberFormat="1" applyFont="1" applyFill="1" applyBorder="1" applyAlignment="1">
      <alignment horizontal="center" vertical="center" wrapText="1"/>
    </xf>
    <xf numFmtId="3" fontId="4" fillId="39" borderId="19" xfId="88" applyNumberFormat="1" applyFont="1" applyFill="1" applyBorder="1" applyAlignment="1">
      <alignment/>
    </xf>
    <xf numFmtId="3" fontId="6" fillId="39" borderId="19" xfId="88" applyNumberFormat="1" applyFont="1" applyFill="1" applyBorder="1" applyAlignment="1">
      <alignment/>
    </xf>
    <xf numFmtId="3" fontId="6" fillId="39" borderId="36" xfId="88" applyNumberFormat="1" applyFont="1" applyFill="1" applyBorder="1" applyAlignment="1">
      <alignment/>
    </xf>
    <xf numFmtId="3" fontId="8" fillId="39" borderId="0" xfId="88" applyNumberFormat="1" applyFont="1" applyFill="1" applyBorder="1" applyAlignment="1">
      <alignment/>
    </xf>
    <xf numFmtId="0" fontId="0" fillId="39" borderId="0" xfId="0" applyFont="1" applyFill="1" applyAlignment="1">
      <alignment/>
    </xf>
    <xf numFmtId="3" fontId="9" fillId="39" borderId="27" xfId="88" applyNumberFormat="1" applyFont="1" applyFill="1" applyBorder="1" applyAlignment="1">
      <alignment horizontal="center" vertical="center" wrapText="1"/>
    </xf>
    <xf numFmtId="3" fontId="9" fillId="39" borderId="28" xfId="88" applyNumberFormat="1" applyFont="1" applyFill="1" applyBorder="1" applyAlignment="1">
      <alignment horizontal="center" vertical="center" wrapText="1"/>
    </xf>
    <xf numFmtId="3" fontId="9" fillId="39" borderId="34" xfId="88" applyNumberFormat="1" applyFont="1" applyFill="1" applyBorder="1" applyAlignment="1">
      <alignment horizontal="center" vertical="center" wrapText="1"/>
    </xf>
    <xf numFmtId="181" fontId="4" fillId="0" borderId="0" xfId="88" applyNumberFormat="1" applyFont="1" applyFill="1" applyBorder="1" applyAlignment="1">
      <alignment horizontal="left"/>
    </xf>
    <xf numFmtId="0" fontId="4" fillId="0" borderId="0" xfId="88" applyFont="1" applyFill="1" applyBorder="1" applyAlignment="1">
      <alignment horizontal="left"/>
    </xf>
    <xf numFmtId="2" fontId="9" fillId="0" borderId="55" xfId="88" applyNumberFormat="1" applyFont="1" applyFill="1" applyBorder="1" applyAlignment="1">
      <alignment horizontal="center"/>
    </xf>
    <xf numFmtId="2" fontId="9" fillId="0" borderId="56" xfId="88" applyNumberFormat="1" applyFont="1" applyFill="1" applyBorder="1" applyAlignment="1">
      <alignment horizontal="center"/>
    </xf>
    <xf numFmtId="2" fontId="9" fillId="0" borderId="57" xfId="88" applyNumberFormat="1" applyFont="1" applyFill="1" applyBorder="1" applyAlignment="1">
      <alignment horizontal="center"/>
    </xf>
    <xf numFmtId="2" fontId="9" fillId="0" borderId="58" xfId="88" applyNumberFormat="1" applyFont="1" applyFill="1" applyBorder="1" applyAlignment="1">
      <alignment horizontal="center"/>
    </xf>
    <xf numFmtId="2" fontId="9" fillId="0" borderId="59" xfId="88" applyNumberFormat="1" applyFont="1" applyFill="1" applyBorder="1" applyAlignment="1">
      <alignment horizontal="center"/>
    </xf>
    <xf numFmtId="0" fontId="9" fillId="0" borderId="60" xfId="88" applyFont="1" applyFill="1" applyBorder="1" applyAlignment="1">
      <alignment horizontal="center"/>
    </xf>
    <xf numFmtId="0" fontId="9" fillId="0" borderId="55" xfId="88" applyFont="1" applyFill="1" applyBorder="1" applyAlignment="1">
      <alignment horizontal="center"/>
    </xf>
    <xf numFmtId="0" fontId="9" fillId="0" borderId="56" xfId="88" applyFont="1" applyFill="1" applyBorder="1" applyAlignment="1">
      <alignment horizontal="center"/>
    </xf>
    <xf numFmtId="3" fontId="9" fillId="0" borderId="56" xfId="88" applyNumberFormat="1" applyFont="1" applyFill="1" applyBorder="1" applyAlignment="1">
      <alignment horizontal="center" vertical="center" wrapText="1"/>
    </xf>
    <xf numFmtId="3" fontId="9" fillId="0" borderId="18" xfId="88" applyNumberFormat="1" applyFont="1" applyFill="1" applyBorder="1" applyAlignment="1" quotePrefix="1">
      <alignment horizontal="center" vertical="center" wrapText="1"/>
    </xf>
    <xf numFmtId="3" fontId="9" fillId="0" borderId="35" xfId="88" applyNumberFormat="1" applyFont="1" applyFill="1" applyBorder="1" applyAlignment="1" quotePrefix="1">
      <alignment horizontal="center" vertical="center" wrapText="1"/>
    </xf>
    <xf numFmtId="181" fontId="9" fillId="0" borderId="27" xfId="88" applyNumberFormat="1" applyFont="1" applyFill="1" applyBorder="1" applyAlignment="1">
      <alignment horizontal="center" vertical="center" wrapText="1"/>
    </xf>
    <xf numFmtId="181" fontId="9" fillId="0" borderId="28" xfId="88" applyNumberFormat="1" applyFont="1" applyFill="1" applyBorder="1" applyAlignment="1">
      <alignment horizontal="center" vertical="center" wrapText="1"/>
    </xf>
    <xf numFmtId="181" fontId="9" fillId="0" borderId="34" xfId="88" applyNumberFormat="1" applyFont="1" applyFill="1" applyBorder="1" applyAlignment="1">
      <alignment horizontal="center" vertical="center" wrapText="1"/>
    </xf>
    <xf numFmtId="181" fontId="9" fillId="39" borderId="27" xfId="88" applyNumberFormat="1" applyFont="1" applyFill="1" applyBorder="1" applyAlignment="1">
      <alignment horizontal="center" vertical="center" wrapText="1"/>
    </xf>
    <xf numFmtId="181" fontId="9" fillId="39" borderId="28" xfId="88" applyNumberFormat="1" applyFont="1" applyFill="1" applyBorder="1" applyAlignment="1">
      <alignment horizontal="center" vertical="center" wrapText="1"/>
    </xf>
    <xf numFmtId="181" fontId="9" fillId="39" borderId="34" xfId="88" applyNumberFormat="1" applyFont="1" applyFill="1" applyBorder="1" applyAlignment="1">
      <alignment horizontal="center" vertical="center" wrapText="1"/>
    </xf>
    <xf numFmtId="2" fontId="9" fillId="0" borderId="51" xfId="88" applyNumberFormat="1" applyFont="1" applyFill="1" applyBorder="1" applyAlignment="1">
      <alignment horizontal="center"/>
    </xf>
    <xf numFmtId="2" fontId="9" fillId="0" borderId="61" xfId="88" applyNumberFormat="1" applyFont="1" applyFill="1" applyBorder="1" applyAlignment="1">
      <alignment horizontal="center"/>
    </xf>
    <xf numFmtId="2" fontId="9" fillId="0" borderId="27" xfId="88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3" fontId="9" fillId="0" borderId="27" xfId="88" applyNumberFormat="1" applyFont="1" applyFill="1" applyBorder="1" applyAlignment="1">
      <alignment horizontal="center" vertical="center" wrapText="1"/>
    </xf>
    <xf numFmtId="3" fontId="9" fillId="0" borderId="28" xfId="88" applyNumberFormat="1" applyFont="1" applyFill="1" applyBorder="1" applyAlignment="1">
      <alignment horizontal="center" vertical="center" wrapText="1"/>
    </xf>
    <xf numFmtId="3" fontId="9" fillId="0" borderId="34" xfId="88" applyNumberFormat="1" applyFont="1" applyFill="1" applyBorder="1" applyAlignment="1">
      <alignment horizontal="center" vertical="center" wrapText="1"/>
    </xf>
    <xf numFmtId="2" fontId="9" fillId="0" borderId="24" xfId="88" applyNumberFormat="1" applyFont="1" applyFill="1" applyBorder="1" applyAlignment="1">
      <alignment horizontal="center"/>
    </xf>
    <xf numFmtId="2" fontId="9" fillId="0" borderId="20" xfId="88" applyNumberFormat="1" applyFont="1" applyFill="1" applyBorder="1" applyAlignment="1">
      <alignment horizontal="center"/>
    </xf>
    <xf numFmtId="2" fontId="9" fillId="0" borderId="21" xfId="88" applyNumberFormat="1" applyFont="1" applyFill="1" applyBorder="1" applyAlignment="1">
      <alignment horizontal="center"/>
    </xf>
    <xf numFmtId="2" fontId="9" fillId="0" borderId="63" xfId="88" applyNumberFormat="1" applyFont="1" applyFill="1" applyBorder="1" applyAlignment="1">
      <alignment horizontal="center"/>
    </xf>
    <xf numFmtId="2" fontId="9" fillId="0" borderId="63" xfId="88" applyNumberFormat="1" applyFont="1" applyBorder="1" applyAlignment="1">
      <alignment horizontal="center" vertical="top"/>
    </xf>
    <xf numFmtId="2" fontId="9" fillId="0" borderId="51" xfId="88" applyNumberFormat="1" applyFont="1" applyBorder="1" applyAlignment="1">
      <alignment horizontal="center" vertical="top"/>
    </xf>
    <xf numFmtId="2" fontId="9" fillId="0" borderId="61" xfId="88" applyNumberFormat="1" applyFont="1" applyBorder="1" applyAlignment="1">
      <alignment horizontal="center" vertical="top"/>
    </xf>
    <xf numFmtId="0" fontId="9" fillId="0" borderId="60" xfId="88" applyFont="1" applyBorder="1" applyAlignment="1">
      <alignment horizontal="center" vertical="top"/>
    </xf>
    <xf numFmtId="0" fontId="9" fillId="0" borderId="55" xfId="88" applyFont="1" applyBorder="1" applyAlignment="1">
      <alignment horizontal="center" vertical="top"/>
    </xf>
    <xf numFmtId="0" fontId="9" fillId="0" borderId="56" xfId="88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181" fontId="9" fillId="37" borderId="18" xfId="88" applyNumberFormat="1" applyFont="1" applyFill="1" applyBorder="1" applyAlignment="1">
      <alignment horizontal="center" vertical="center" wrapText="1"/>
    </xf>
    <xf numFmtId="4" fontId="9" fillId="37" borderId="27" xfId="88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textRotation="90" wrapText="1"/>
    </xf>
    <xf numFmtId="0" fontId="4" fillId="0" borderId="65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6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bütçe formları" xfId="88"/>
    <cellStyle name="Normal_Sayfa1" xfId="89"/>
    <cellStyle name="Normal_Sheet7" xfId="90"/>
    <cellStyle name="Not" xfId="91"/>
    <cellStyle name="Note" xfId="92"/>
    <cellStyle name="Nötr" xfId="93"/>
    <cellStyle name="Output" xfId="94"/>
    <cellStyle name="Percent" xfId="95"/>
    <cellStyle name="Title" xfId="96"/>
    <cellStyle name="Toplam" xfId="97"/>
    <cellStyle name="Total" xfId="98"/>
    <cellStyle name="Uyarı Metni" xfId="99"/>
    <cellStyle name="Virgül [0]_190" xfId="100"/>
    <cellStyle name="Vurgu1" xfId="101"/>
    <cellStyle name="Vurgu2" xfId="102"/>
    <cellStyle name="Vurgu3" xfId="103"/>
    <cellStyle name="Vurgu4" xfId="104"/>
    <cellStyle name="Vurgu5" xfId="105"/>
    <cellStyle name="Vurgu6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9144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57250" y="106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19050</xdr:colOff>
      <xdr:row>42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0" y="78486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09550" y="106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0" y="78486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85725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20955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0" y="78486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85725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20955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36</xdr:row>
      <xdr:rowOff>0</xdr:rowOff>
    </xdr:from>
    <xdr:to>
      <xdr:col>10</xdr:col>
      <xdr:colOff>885825</xdr:colOff>
      <xdr:row>36</xdr:row>
      <xdr:rowOff>9525</xdr:rowOff>
    </xdr:to>
    <xdr:sp>
      <xdr:nvSpPr>
        <xdr:cNvPr id="11" name="Freeform 15"/>
        <xdr:cNvSpPr>
          <a:spLocks/>
        </xdr:cNvSpPr>
      </xdr:nvSpPr>
      <xdr:spPr>
        <a:xfrm>
          <a:off x="8343900" y="67627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20</xdr:row>
      <xdr:rowOff>0</xdr:rowOff>
    </xdr:from>
    <xdr:to>
      <xdr:col>10</xdr:col>
      <xdr:colOff>885825</xdr:colOff>
      <xdr:row>20</xdr:row>
      <xdr:rowOff>9525</xdr:rowOff>
    </xdr:to>
    <xdr:sp>
      <xdr:nvSpPr>
        <xdr:cNvPr id="12" name="Freeform 16"/>
        <xdr:cNvSpPr>
          <a:spLocks/>
        </xdr:cNvSpPr>
      </xdr:nvSpPr>
      <xdr:spPr>
        <a:xfrm>
          <a:off x="8343900" y="361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36</xdr:row>
      <xdr:rowOff>0</xdr:rowOff>
    </xdr:from>
    <xdr:to>
      <xdr:col>10</xdr:col>
      <xdr:colOff>885825</xdr:colOff>
      <xdr:row>36</xdr:row>
      <xdr:rowOff>9525</xdr:rowOff>
    </xdr:to>
    <xdr:sp>
      <xdr:nvSpPr>
        <xdr:cNvPr id="13" name="Freeform 15"/>
        <xdr:cNvSpPr>
          <a:spLocks/>
        </xdr:cNvSpPr>
      </xdr:nvSpPr>
      <xdr:spPr>
        <a:xfrm>
          <a:off x="8343900" y="67627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20</xdr:row>
      <xdr:rowOff>0</xdr:rowOff>
    </xdr:from>
    <xdr:to>
      <xdr:col>10</xdr:col>
      <xdr:colOff>885825</xdr:colOff>
      <xdr:row>20</xdr:row>
      <xdr:rowOff>9525</xdr:rowOff>
    </xdr:to>
    <xdr:sp>
      <xdr:nvSpPr>
        <xdr:cNvPr id="14" name="Freeform 16"/>
        <xdr:cNvSpPr>
          <a:spLocks/>
        </xdr:cNvSpPr>
      </xdr:nvSpPr>
      <xdr:spPr>
        <a:xfrm>
          <a:off x="8343900" y="361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58</xdr:row>
      <xdr:rowOff>0</xdr:rowOff>
    </xdr:from>
    <xdr:to>
      <xdr:col>10</xdr:col>
      <xdr:colOff>885825</xdr:colOff>
      <xdr:row>58</xdr:row>
      <xdr:rowOff>0</xdr:rowOff>
    </xdr:to>
    <xdr:sp>
      <xdr:nvSpPr>
        <xdr:cNvPr id="15" name="Freeform 14"/>
        <xdr:cNvSpPr>
          <a:spLocks/>
        </xdr:cNvSpPr>
      </xdr:nvSpPr>
      <xdr:spPr>
        <a:xfrm>
          <a:off x="8343900" y="10944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49</xdr:row>
      <xdr:rowOff>0</xdr:rowOff>
    </xdr:from>
    <xdr:to>
      <xdr:col>10</xdr:col>
      <xdr:colOff>885825</xdr:colOff>
      <xdr:row>49</xdr:row>
      <xdr:rowOff>9525</xdr:rowOff>
    </xdr:to>
    <xdr:sp>
      <xdr:nvSpPr>
        <xdr:cNvPr id="16" name="Freeform 17"/>
        <xdr:cNvSpPr>
          <a:spLocks/>
        </xdr:cNvSpPr>
      </xdr:nvSpPr>
      <xdr:spPr>
        <a:xfrm>
          <a:off x="8343900" y="9229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52</xdr:row>
      <xdr:rowOff>0</xdr:rowOff>
    </xdr:from>
    <xdr:to>
      <xdr:col>10</xdr:col>
      <xdr:colOff>885825</xdr:colOff>
      <xdr:row>52</xdr:row>
      <xdr:rowOff>0</xdr:rowOff>
    </xdr:to>
    <xdr:sp>
      <xdr:nvSpPr>
        <xdr:cNvPr id="17" name="Freeform 18"/>
        <xdr:cNvSpPr>
          <a:spLocks/>
        </xdr:cNvSpPr>
      </xdr:nvSpPr>
      <xdr:spPr>
        <a:xfrm>
          <a:off x="834390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56</xdr:row>
      <xdr:rowOff>0</xdr:rowOff>
    </xdr:from>
    <xdr:to>
      <xdr:col>10</xdr:col>
      <xdr:colOff>885825</xdr:colOff>
      <xdr:row>56</xdr:row>
      <xdr:rowOff>9525</xdr:rowOff>
    </xdr:to>
    <xdr:sp>
      <xdr:nvSpPr>
        <xdr:cNvPr id="18" name="Freeform 19"/>
        <xdr:cNvSpPr>
          <a:spLocks/>
        </xdr:cNvSpPr>
      </xdr:nvSpPr>
      <xdr:spPr>
        <a:xfrm>
          <a:off x="8343900" y="10563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63</xdr:row>
      <xdr:rowOff>0</xdr:rowOff>
    </xdr:from>
    <xdr:to>
      <xdr:col>10</xdr:col>
      <xdr:colOff>885825</xdr:colOff>
      <xdr:row>63</xdr:row>
      <xdr:rowOff>0</xdr:rowOff>
    </xdr:to>
    <xdr:sp>
      <xdr:nvSpPr>
        <xdr:cNvPr id="19" name="Freeform 20"/>
        <xdr:cNvSpPr>
          <a:spLocks/>
        </xdr:cNvSpPr>
      </xdr:nvSpPr>
      <xdr:spPr>
        <a:xfrm>
          <a:off x="8343900" y="11896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0</xdr:rowOff>
    </xdr:to>
    <xdr:sp>
      <xdr:nvSpPr>
        <xdr:cNvPr id="20" name="Freeform 21"/>
        <xdr:cNvSpPr>
          <a:spLocks/>
        </xdr:cNvSpPr>
      </xdr:nvSpPr>
      <xdr:spPr>
        <a:xfrm>
          <a:off x="8343900" y="12277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0</xdr:rowOff>
    </xdr:to>
    <xdr:sp>
      <xdr:nvSpPr>
        <xdr:cNvPr id="21" name="Freeform 22"/>
        <xdr:cNvSpPr>
          <a:spLocks/>
        </xdr:cNvSpPr>
      </xdr:nvSpPr>
      <xdr:spPr>
        <a:xfrm>
          <a:off x="1066800" y="155543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22" name="Freeform 23"/>
        <xdr:cNvSpPr>
          <a:spLocks/>
        </xdr:cNvSpPr>
      </xdr:nvSpPr>
      <xdr:spPr>
        <a:xfrm>
          <a:off x="1066800" y="161258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52</xdr:row>
      <xdr:rowOff>0</xdr:rowOff>
    </xdr:from>
    <xdr:to>
      <xdr:col>10</xdr:col>
      <xdr:colOff>885825</xdr:colOff>
      <xdr:row>52</xdr:row>
      <xdr:rowOff>9525</xdr:rowOff>
    </xdr:to>
    <xdr:sp>
      <xdr:nvSpPr>
        <xdr:cNvPr id="23" name="Freeform 32"/>
        <xdr:cNvSpPr>
          <a:spLocks/>
        </xdr:cNvSpPr>
      </xdr:nvSpPr>
      <xdr:spPr>
        <a:xfrm>
          <a:off x="8343900" y="9801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55</xdr:row>
      <xdr:rowOff>0</xdr:rowOff>
    </xdr:from>
    <xdr:to>
      <xdr:col>10</xdr:col>
      <xdr:colOff>885825</xdr:colOff>
      <xdr:row>55</xdr:row>
      <xdr:rowOff>9525</xdr:rowOff>
    </xdr:to>
    <xdr:sp>
      <xdr:nvSpPr>
        <xdr:cNvPr id="24" name="Freeform 33"/>
        <xdr:cNvSpPr>
          <a:spLocks/>
        </xdr:cNvSpPr>
      </xdr:nvSpPr>
      <xdr:spPr>
        <a:xfrm>
          <a:off x="8343900" y="10372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58</xdr:row>
      <xdr:rowOff>0</xdr:rowOff>
    </xdr:from>
    <xdr:to>
      <xdr:col>10</xdr:col>
      <xdr:colOff>885825</xdr:colOff>
      <xdr:row>58</xdr:row>
      <xdr:rowOff>9525</xdr:rowOff>
    </xdr:to>
    <xdr:sp>
      <xdr:nvSpPr>
        <xdr:cNvPr id="25" name="Freeform 34"/>
        <xdr:cNvSpPr>
          <a:spLocks/>
        </xdr:cNvSpPr>
      </xdr:nvSpPr>
      <xdr:spPr>
        <a:xfrm>
          <a:off x="8343900" y="1094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61</xdr:row>
      <xdr:rowOff>0</xdr:rowOff>
    </xdr:from>
    <xdr:to>
      <xdr:col>10</xdr:col>
      <xdr:colOff>885825</xdr:colOff>
      <xdr:row>61</xdr:row>
      <xdr:rowOff>9525</xdr:rowOff>
    </xdr:to>
    <xdr:sp>
      <xdr:nvSpPr>
        <xdr:cNvPr id="26" name="Freeform 35"/>
        <xdr:cNvSpPr>
          <a:spLocks/>
        </xdr:cNvSpPr>
      </xdr:nvSpPr>
      <xdr:spPr>
        <a:xfrm>
          <a:off x="8343900" y="1151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9525</xdr:rowOff>
    </xdr:to>
    <xdr:sp>
      <xdr:nvSpPr>
        <xdr:cNvPr id="27" name="Freeform 36"/>
        <xdr:cNvSpPr>
          <a:spLocks/>
        </xdr:cNvSpPr>
      </xdr:nvSpPr>
      <xdr:spPr>
        <a:xfrm>
          <a:off x="8343900" y="12087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0</xdr:rowOff>
    </xdr:to>
    <xdr:sp>
      <xdr:nvSpPr>
        <xdr:cNvPr id="28" name="Freeform 37"/>
        <xdr:cNvSpPr>
          <a:spLocks/>
        </xdr:cNvSpPr>
      </xdr:nvSpPr>
      <xdr:spPr>
        <a:xfrm>
          <a:off x="8343900" y="12277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sp>
      <xdr:nvSpPr>
        <xdr:cNvPr id="29" name="Freeform 38"/>
        <xdr:cNvSpPr>
          <a:spLocks/>
        </xdr:cNvSpPr>
      </xdr:nvSpPr>
      <xdr:spPr>
        <a:xfrm>
          <a:off x="1066800" y="150018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63</xdr:row>
      <xdr:rowOff>0</xdr:rowOff>
    </xdr:from>
    <xdr:to>
      <xdr:col>10</xdr:col>
      <xdr:colOff>885825</xdr:colOff>
      <xdr:row>63</xdr:row>
      <xdr:rowOff>9525</xdr:rowOff>
    </xdr:to>
    <xdr:sp>
      <xdr:nvSpPr>
        <xdr:cNvPr id="30" name="Freeform 48"/>
        <xdr:cNvSpPr>
          <a:spLocks/>
        </xdr:cNvSpPr>
      </xdr:nvSpPr>
      <xdr:spPr>
        <a:xfrm>
          <a:off x="8343900" y="11896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9525</xdr:rowOff>
    </xdr:to>
    <xdr:sp>
      <xdr:nvSpPr>
        <xdr:cNvPr id="31" name="Freeform 49"/>
        <xdr:cNvSpPr>
          <a:spLocks/>
        </xdr:cNvSpPr>
      </xdr:nvSpPr>
      <xdr:spPr>
        <a:xfrm>
          <a:off x="1066800" y="163163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88</xdr:row>
      <xdr:rowOff>0</xdr:rowOff>
    </xdr:from>
    <xdr:to>
      <xdr:col>5</xdr:col>
      <xdr:colOff>0</xdr:colOff>
      <xdr:row>88</xdr:row>
      <xdr:rowOff>9525</xdr:rowOff>
    </xdr:to>
    <xdr:sp>
      <xdr:nvSpPr>
        <xdr:cNvPr id="32" name="Freeform 50"/>
        <xdr:cNvSpPr>
          <a:spLocks/>
        </xdr:cNvSpPr>
      </xdr:nvSpPr>
      <xdr:spPr>
        <a:xfrm>
          <a:off x="1066800" y="165068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58</xdr:row>
      <xdr:rowOff>0</xdr:rowOff>
    </xdr:from>
    <xdr:to>
      <xdr:col>10</xdr:col>
      <xdr:colOff>885825</xdr:colOff>
      <xdr:row>58</xdr:row>
      <xdr:rowOff>0</xdr:rowOff>
    </xdr:to>
    <xdr:sp>
      <xdr:nvSpPr>
        <xdr:cNvPr id="33" name="Freeform 14"/>
        <xdr:cNvSpPr>
          <a:spLocks/>
        </xdr:cNvSpPr>
      </xdr:nvSpPr>
      <xdr:spPr>
        <a:xfrm>
          <a:off x="8343900" y="10944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49</xdr:row>
      <xdr:rowOff>0</xdr:rowOff>
    </xdr:from>
    <xdr:to>
      <xdr:col>10</xdr:col>
      <xdr:colOff>885825</xdr:colOff>
      <xdr:row>49</xdr:row>
      <xdr:rowOff>9525</xdr:rowOff>
    </xdr:to>
    <xdr:sp>
      <xdr:nvSpPr>
        <xdr:cNvPr id="34" name="Freeform 17"/>
        <xdr:cNvSpPr>
          <a:spLocks/>
        </xdr:cNvSpPr>
      </xdr:nvSpPr>
      <xdr:spPr>
        <a:xfrm>
          <a:off x="8343900" y="9229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52</xdr:row>
      <xdr:rowOff>0</xdr:rowOff>
    </xdr:from>
    <xdr:to>
      <xdr:col>10</xdr:col>
      <xdr:colOff>885825</xdr:colOff>
      <xdr:row>52</xdr:row>
      <xdr:rowOff>0</xdr:rowOff>
    </xdr:to>
    <xdr:sp>
      <xdr:nvSpPr>
        <xdr:cNvPr id="35" name="Freeform 18"/>
        <xdr:cNvSpPr>
          <a:spLocks/>
        </xdr:cNvSpPr>
      </xdr:nvSpPr>
      <xdr:spPr>
        <a:xfrm>
          <a:off x="834390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56</xdr:row>
      <xdr:rowOff>0</xdr:rowOff>
    </xdr:from>
    <xdr:to>
      <xdr:col>10</xdr:col>
      <xdr:colOff>885825</xdr:colOff>
      <xdr:row>56</xdr:row>
      <xdr:rowOff>9525</xdr:rowOff>
    </xdr:to>
    <xdr:sp>
      <xdr:nvSpPr>
        <xdr:cNvPr id="36" name="Freeform 19"/>
        <xdr:cNvSpPr>
          <a:spLocks/>
        </xdr:cNvSpPr>
      </xdr:nvSpPr>
      <xdr:spPr>
        <a:xfrm>
          <a:off x="8343900" y="10563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63</xdr:row>
      <xdr:rowOff>0</xdr:rowOff>
    </xdr:from>
    <xdr:to>
      <xdr:col>10</xdr:col>
      <xdr:colOff>885825</xdr:colOff>
      <xdr:row>63</xdr:row>
      <xdr:rowOff>0</xdr:rowOff>
    </xdr:to>
    <xdr:sp>
      <xdr:nvSpPr>
        <xdr:cNvPr id="37" name="Freeform 20"/>
        <xdr:cNvSpPr>
          <a:spLocks/>
        </xdr:cNvSpPr>
      </xdr:nvSpPr>
      <xdr:spPr>
        <a:xfrm>
          <a:off x="8343900" y="11896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0</xdr:rowOff>
    </xdr:to>
    <xdr:sp>
      <xdr:nvSpPr>
        <xdr:cNvPr id="38" name="Freeform 21"/>
        <xdr:cNvSpPr>
          <a:spLocks/>
        </xdr:cNvSpPr>
      </xdr:nvSpPr>
      <xdr:spPr>
        <a:xfrm>
          <a:off x="8343900" y="12277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0</xdr:rowOff>
    </xdr:to>
    <xdr:sp>
      <xdr:nvSpPr>
        <xdr:cNvPr id="39" name="Freeform 22"/>
        <xdr:cNvSpPr>
          <a:spLocks/>
        </xdr:cNvSpPr>
      </xdr:nvSpPr>
      <xdr:spPr>
        <a:xfrm>
          <a:off x="1066800" y="155543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40" name="Freeform 23"/>
        <xdr:cNvSpPr>
          <a:spLocks/>
        </xdr:cNvSpPr>
      </xdr:nvSpPr>
      <xdr:spPr>
        <a:xfrm>
          <a:off x="1066800" y="161258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52</xdr:row>
      <xdr:rowOff>0</xdr:rowOff>
    </xdr:from>
    <xdr:to>
      <xdr:col>10</xdr:col>
      <xdr:colOff>885825</xdr:colOff>
      <xdr:row>52</xdr:row>
      <xdr:rowOff>9525</xdr:rowOff>
    </xdr:to>
    <xdr:sp>
      <xdr:nvSpPr>
        <xdr:cNvPr id="41" name="Freeform 32"/>
        <xdr:cNvSpPr>
          <a:spLocks/>
        </xdr:cNvSpPr>
      </xdr:nvSpPr>
      <xdr:spPr>
        <a:xfrm>
          <a:off x="8343900" y="9801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55</xdr:row>
      <xdr:rowOff>0</xdr:rowOff>
    </xdr:from>
    <xdr:to>
      <xdr:col>10</xdr:col>
      <xdr:colOff>885825</xdr:colOff>
      <xdr:row>55</xdr:row>
      <xdr:rowOff>9525</xdr:rowOff>
    </xdr:to>
    <xdr:sp>
      <xdr:nvSpPr>
        <xdr:cNvPr id="42" name="Freeform 33"/>
        <xdr:cNvSpPr>
          <a:spLocks/>
        </xdr:cNvSpPr>
      </xdr:nvSpPr>
      <xdr:spPr>
        <a:xfrm>
          <a:off x="8343900" y="10372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58</xdr:row>
      <xdr:rowOff>0</xdr:rowOff>
    </xdr:from>
    <xdr:to>
      <xdr:col>10</xdr:col>
      <xdr:colOff>885825</xdr:colOff>
      <xdr:row>58</xdr:row>
      <xdr:rowOff>9525</xdr:rowOff>
    </xdr:to>
    <xdr:sp>
      <xdr:nvSpPr>
        <xdr:cNvPr id="43" name="Freeform 34"/>
        <xdr:cNvSpPr>
          <a:spLocks/>
        </xdr:cNvSpPr>
      </xdr:nvSpPr>
      <xdr:spPr>
        <a:xfrm>
          <a:off x="8343900" y="1094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61</xdr:row>
      <xdr:rowOff>0</xdr:rowOff>
    </xdr:from>
    <xdr:to>
      <xdr:col>10</xdr:col>
      <xdr:colOff>885825</xdr:colOff>
      <xdr:row>61</xdr:row>
      <xdr:rowOff>9525</xdr:rowOff>
    </xdr:to>
    <xdr:sp>
      <xdr:nvSpPr>
        <xdr:cNvPr id="44" name="Freeform 35"/>
        <xdr:cNvSpPr>
          <a:spLocks/>
        </xdr:cNvSpPr>
      </xdr:nvSpPr>
      <xdr:spPr>
        <a:xfrm>
          <a:off x="8343900" y="1151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9525</xdr:rowOff>
    </xdr:to>
    <xdr:sp>
      <xdr:nvSpPr>
        <xdr:cNvPr id="45" name="Freeform 36"/>
        <xdr:cNvSpPr>
          <a:spLocks/>
        </xdr:cNvSpPr>
      </xdr:nvSpPr>
      <xdr:spPr>
        <a:xfrm>
          <a:off x="8343900" y="12087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0</xdr:rowOff>
    </xdr:to>
    <xdr:sp>
      <xdr:nvSpPr>
        <xdr:cNvPr id="46" name="Freeform 37"/>
        <xdr:cNvSpPr>
          <a:spLocks/>
        </xdr:cNvSpPr>
      </xdr:nvSpPr>
      <xdr:spPr>
        <a:xfrm>
          <a:off x="8343900" y="12277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sp>
      <xdr:nvSpPr>
        <xdr:cNvPr id="47" name="Freeform 38"/>
        <xdr:cNvSpPr>
          <a:spLocks/>
        </xdr:cNvSpPr>
      </xdr:nvSpPr>
      <xdr:spPr>
        <a:xfrm>
          <a:off x="1066800" y="150018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63</xdr:row>
      <xdr:rowOff>0</xdr:rowOff>
    </xdr:from>
    <xdr:to>
      <xdr:col>10</xdr:col>
      <xdr:colOff>885825</xdr:colOff>
      <xdr:row>63</xdr:row>
      <xdr:rowOff>9525</xdr:rowOff>
    </xdr:to>
    <xdr:sp>
      <xdr:nvSpPr>
        <xdr:cNvPr id="48" name="Freeform 48"/>
        <xdr:cNvSpPr>
          <a:spLocks/>
        </xdr:cNvSpPr>
      </xdr:nvSpPr>
      <xdr:spPr>
        <a:xfrm>
          <a:off x="8343900" y="11896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9525</xdr:rowOff>
    </xdr:to>
    <xdr:sp>
      <xdr:nvSpPr>
        <xdr:cNvPr id="49" name="Freeform 49"/>
        <xdr:cNvSpPr>
          <a:spLocks/>
        </xdr:cNvSpPr>
      </xdr:nvSpPr>
      <xdr:spPr>
        <a:xfrm>
          <a:off x="1066800" y="163163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88</xdr:row>
      <xdr:rowOff>0</xdr:rowOff>
    </xdr:from>
    <xdr:to>
      <xdr:col>5</xdr:col>
      <xdr:colOff>0</xdr:colOff>
      <xdr:row>88</xdr:row>
      <xdr:rowOff>9525</xdr:rowOff>
    </xdr:to>
    <xdr:sp>
      <xdr:nvSpPr>
        <xdr:cNvPr id="50" name="Freeform 50"/>
        <xdr:cNvSpPr>
          <a:spLocks/>
        </xdr:cNvSpPr>
      </xdr:nvSpPr>
      <xdr:spPr>
        <a:xfrm>
          <a:off x="1066800" y="165068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5</xdr:col>
      <xdr:colOff>19050</xdr:colOff>
      <xdr:row>81</xdr:row>
      <xdr:rowOff>0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0" y="1519237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2" name="Text Box 2"/>
        <xdr:cNvSpPr txBox="1">
          <a:spLocks noChangeArrowheads="1"/>
        </xdr:cNvSpPr>
      </xdr:nvSpPr>
      <xdr:spPr>
        <a:xfrm>
          <a:off x="0" y="151923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3" name="Text Box 1"/>
        <xdr:cNvSpPr txBox="1">
          <a:spLocks noChangeArrowheads="1"/>
        </xdr:cNvSpPr>
      </xdr:nvSpPr>
      <xdr:spPr>
        <a:xfrm>
          <a:off x="857250" y="1538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209550" y="1538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5" name="Text Box 2"/>
        <xdr:cNvSpPr txBox="1">
          <a:spLocks noChangeArrowheads="1"/>
        </xdr:cNvSpPr>
      </xdr:nvSpPr>
      <xdr:spPr>
        <a:xfrm>
          <a:off x="0" y="151923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857250" y="1538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209550" y="1538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96</xdr:row>
      <xdr:rowOff>0</xdr:rowOff>
    </xdr:from>
    <xdr:to>
      <xdr:col>10</xdr:col>
      <xdr:colOff>885825</xdr:colOff>
      <xdr:row>96</xdr:row>
      <xdr:rowOff>0</xdr:rowOff>
    </xdr:to>
    <xdr:sp>
      <xdr:nvSpPr>
        <xdr:cNvPr id="58" name="Freeform 14"/>
        <xdr:cNvSpPr>
          <a:spLocks/>
        </xdr:cNvSpPr>
      </xdr:nvSpPr>
      <xdr:spPr>
        <a:xfrm>
          <a:off x="8343900" y="18011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87</xdr:row>
      <xdr:rowOff>0</xdr:rowOff>
    </xdr:from>
    <xdr:to>
      <xdr:col>10</xdr:col>
      <xdr:colOff>885825</xdr:colOff>
      <xdr:row>87</xdr:row>
      <xdr:rowOff>9525</xdr:rowOff>
    </xdr:to>
    <xdr:sp>
      <xdr:nvSpPr>
        <xdr:cNvPr id="59" name="Freeform 17"/>
        <xdr:cNvSpPr>
          <a:spLocks/>
        </xdr:cNvSpPr>
      </xdr:nvSpPr>
      <xdr:spPr>
        <a:xfrm>
          <a:off x="8343900" y="163163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0</xdr:rowOff>
    </xdr:to>
    <xdr:sp>
      <xdr:nvSpPr>
        <xdr:cNvPr id="60" name="Freeform 18"/>
        <xdr:cNvSpPr>
          <a:spLocks/>
        </xdr:cNvSpPr>
      </xdr:nvSpPr>
      <xdr:spPr>
        <a:xfrm>
          <a:off x="8343900" y="16868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9525</xdr:rowOff>
    </xdr:to>
    <xdr:sp>
      <xdr:nvSpPr>
        <xdr:cNvPr id="61" name="Freeform 19"/>
        <xdr:cNvSpPr>
          <a:spLocks/>
        </xdr:cNvSpPr>
      </xdr:nvSpPr>
      <xdr:spPr>
        <a:xfrm>
          <a:off x="8343900" y="17630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0</xdr:rowOff>
    </xdr:to>
    <xdr:sp>
      <xdr:nvSpPr>
        <xdr:cNvPr id="62" name="Freeform 20"/>
        <xdr:cNvSpPr>
          <a:spLocks/>
        </xdr:cNvSpPr>
      </xdr:nvSpPr>
      <xdr:spPr>
        <a:xfrm>
          <a:off x="8343900" y="18945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9525</xdr:rowOff>
    </xdr:to>
    <xdr:sp>
      <xdr:nvSpPr>
        <xdr:cNvPr id="63" name="Freeform 32"/>
        <xdr:cNvSpPr>
          <a:spLocks/>
        </xdr:cNvSpPr>
      </xdr:nvSpPr>
      <xdr:spPr>
        <a:xfrm>
          <a:off x="8343900" y="16868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93</xdr:row>
      <xdr:rowOff>0</xdr:rowOff>
    </xdr:from>
    <xdr:to>
      <xdr:col>10</xdr:col>
      <xdr:colOff>885825</xdr:colOff>
      <xdr:row>93</xdr:row>
      <xdr:rowOff>9525</xdr:rowOff>
    </xdr:to>
    <xdr:sp>
      <xdr:nvSpPr>
        <xdr:cNvPr id="64" name="Freeform 33"/>
        <xdr:cNvSpPr>
          <a:spLocks/>
        </xdr:cNvSpPr>
      </xdr:nvSpPr>
      <xdr:spPr>
        <a:xfrm>
          <a:off x="83439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96</xdr:row>
      <xdr:rowOff>0</xdr:rowOff>
    </xdr:from>
    <xdr:to>
      <xdr:col>10</xdr:col>
      <xdr:colOff>885825</xdr:colOff>
      <xdr:row>96</xdr:row>
      <xdr:rowOff>9525</xdr:rowOff>
    </xdr:to>
    <xdr:sp>
      <xdr:nvSpPr>
        <xdr:cNvPr id="65" name="Freeform 34"/>
        <xdr:cNvSpPr>
          <a:spLocks/>
        </xdr:cNvSpPr>
      </xdr:nvSpPr>
      <xdr:spPr>
        <a:xfrm>
          <a:off x="8343900" y="18011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66" name="Freeform 35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67" name="Freeform 36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9525</xdr:rowOff>
    </xdr:to>
    <xdr:sp>
      <xdr:nvSpPr>
        <xdr:cNvPr id="68" name="Freeform 48"/>
        <xdr:cNvSpPr>
          <a:spLocks/>
        </xdr:cNvSpPr>
      </xdr:nvSpPr>
      <xdr:spPr>
        <a:xfrm>
          <a:off x="8343900" y="18945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96</xdr:row>
      <xdr:rowOff>0</xdr:rowOff>
    </xdr:from>
    <xdr:to>
      <xdr:col>10</xdr:col>
      <xdr:colOff>885825</xdr:colOff>
      <xdr:row>96</xdr:row>
      <xdr:rowOff>0</xdr:rowOff>
    </xdr:to>
    <xdr:sp>
      <xdr:nvSpPr>
        <xdr:cNvPr id="69" name="Freeform 14"/>
        <xdr:cNvSpPr>
          <a:spLocks/>
        </xdr:cNvSpPr>
      </xdr:nvSpPr>
      <xdr:spPr>
        <a:xfrm>
          <a:off x="8343900" y="18011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87</xdr:row>
      <xdr:rowOff>0</xdr:rowOff>
    </xdr:from>
    <xdr:to>
      <xdr:col>10</xdr:col>
      <xdr:colOff>885825</xdr:colOff>
      <xdr:row>87</xdr:row>
      <xdr:rowOff>9525</xdr:rowOff>
    </xdr:to>
    <xdr:sp>
      <xdr:nvSpPr>
        <xdr:cNvPr id="70" name="Freeform 17"/>
        <xdr:cNvSpPr>
          <a:spLocks/>
        </xdr:cNvSpPr>
      </xdr:nvSpPr>
      <xdr:spPr>
        <a:xfrm>
          <a:off x="8343900" y="163163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0</xdr:rowOff>
    </xdr:to>
    <xdr:sp>
      <xdr:nvSpPr>
        <xdr:cNvPr id="71" name="Freeform 18"/>
        <xdr:cNvSpPr>
          <a:spLocks/>
        </xdr:cNvSpPr>
      </xdr:nvSpPr>
      <xdr:spPr>
        <a:xfrm>
          <a:off x="8343900" y="16868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9525</xdr:rowOff>
    </xdr:to>
    <xdr:sp>
      <xdr:nvSpPr>
        <xdr:cNvPr id="72" name="Freeform 19"/>
        <xdr:cNvSpPr>
          <a:spLocks/>
        </xdr:cNvSpPr>
      </xdr:nvSpPr>
      <xdr:spPr>
        <a:xfrm>
          <a:off x="8343900" y="17630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0</xdr:rowOff>
    </xdr:to>
    <xdr:sp>
      <xdr:nvSpPr>
        <xdr:cNvPr id="73" name="Freeform 20"/>
        <xdr:cNvSpPr>
          <a:spLocks/>
        </xdr:cNvSpPr>
      </xdr:nvSpPr>
      <xdr:spPr>
        <a:xfrm>
          <a:off x="8343900" y="18945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9525</xdr:rowOff>
    </xdr:to>
    <xdr:sp>
      <xdr:nvSpPr>
        <xdr:cNvPr id="74" name="Freeform 32"/>
        <xdr:cNvSpPr>
          <a:spLocks/>
        </xdr:cNvSpPr>
      </xdr:nvSpPr>
      <xdr:spPr>
        <a:xfrm>
          <a:off x="8343900" y="16868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93</xdr:row>
      <xdr:rowOff>0</xdr:rowOff>
    </xdr:from>
    <xdr:to>
      <xdr:col>10</xdr:col>
      <xdr:colOff>885825</xdr:colOff>
      <xdr:row>93</xdr:row>
      <xdr:rowOff>9525</xdr:rowOff>
    </xdr:to>
    <xdr:sp>
      <xdr:nvSpPr>
        <xdr:cNvPr id="75" name="Freeform 33"/>
        <xdr:cNvSpPr>
          <a:spLocks/>
        </xdr:cNvSpPr>
      </xdr:nvSpPr>
      <xdr:spPr>
        <a:xfrm>
          <a:off x="83439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96</xdr:row>
      <xdr:rowOff>0</xdr:rowOff>
    </xdr:from>
    <xdr:to>
      <xdr:col>10</xdr:col>
      <xdr:colOff>885825</xdr:colOff>
      <xdr:row>96</xdr:row>
      <xdr:rowOff>9525</xdr:rowOff>
    </xdr:to>
    <xdr:sp>
      <xdr:nvSpPr>
        <xdr:cNvPr id="76" name="Freeform 34"/>
        <xdr:cNvSpPr>
          <a:spLocks/>
        </xdr:cNvSpPr>
      </xdr:nvSpPr>
      <xdr:spPr>
        <a:xfrm>
          <a:off x="8343900" y="18011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77" name="Freeform 35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78" name="Freeform 36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9525</xdr:rowOff>
    </xdr:to>
    <xdr:sp>
      <xdr:nvSpPr>
        <xdr:cNvPr id="79" name="Freeform 48"/>
        <xdr:cNvSpPr>
          <a:spLocks/>
        </xdr:cNvSpPr>
      </xdr:nvSpPr>
      <xdr:spPr>
        <a:xfrm>
          <a:off x="8343900" y="18945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5</xdr:col>
      <xdr:colOff>19050</xdr:colOff>
      <xdr:row>81</xdr:row>
      <xdr:rowOff>0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0" y="1519237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1" name="Text Box 2"/>
        <xdr:cNvSpPr txBox="1">
          <a:spLocks noChangeArrowheads="1"/>
        </xdr:cNvSpPr>
      </xdr:nvSpPr>
      <xdr:spPr>
        <a:xfrm>
          <a:off x="0" y="151923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857250" y="1538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83" name="Text Box 1"/>
        <xdr:cNvSpPr txBox="1">
          <a:spLocks noChangeArrowheads="1"/>
        </xdr:cNvSpPr>
      </xdr:nvSpPr>
      <xdr:spPr>
        <a:xfrm>
          <a:off x="209550" y="1538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4" name="Text Box 2"/>
        <xdr:cNvSpPr txBox="1">
          <a:spLocks noChangeArrowheads="1"/>
        </xdr:cNvSpPr>
      </xdr:nvSpPr>
      <xdr:spPr>
        <a:xfrm>
          <a:off x="0" y="151923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5" name="Text Box 1"/>
        <xdr:cNvSpPr txBox="1">
          <a:spLocks noChangeArrowheads="1"/>
        </xdr:cNvSpPr>
      </xdr:nvSpPr>
      <xdr:spPr>
        <a:xfrm>
          <a:off x="857250" y="1538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86" name="Text Box 1"/>
        <xdr:cNvSpPr txBox="1">
          <a:spLocks noChangeArrowheads="1"/>
        </xdr:cNvSpPr>
      </xdr:nvSpPr>
      <xdr:spPr>
        <a:xfrm>
          <a:off x="209550" y="1538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96</xdr:row>
      <xdr:rowOff>0</xdr:rowOff>
    </xdr:from>
    <xdr:to>
      <xdr:col>10</xdr:col>
      <xdr:colOff>885825</xdr:colOff>
      <xdr:row>96</xdr:row>
      <xdr:rowOff>0</xdr:rowOff>
    </xdr:to>
    <xdr:sp>
      <xdr:nvSpPr>
        <xdr:cNvPr id="87" name="Freeform 14"/>
        <xdr:cNvSpPr>
          <a:spLocks/>
        </xdr:cNvSpPr>
      </xdr:nvSpPr>
      <xdr:spPr>
        <a:xfrm>
          <a:off x="8343900" y="18011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87</xdr:row>
      <xdr:rowOff>0</xdr:rowOff>
    </xdr:from>
    <xdr:to>
      <xdr:col>10</xdr:col>
      <xdr:colOff>885825</xdr:colOff>
      <xdr:row>87</xdr:row>
      <xdr:rowOff>9525</xdr:rowOff>
    </xdr:to>
    <xdr:sp>
      <xdr:nvSpPr>
        <xdr:cNvPr id="88" name="Freeform 17"/>
        <xdr:cNvSpPr>
          <a:spLocks/>
        </xdr:cNvSpPr>
      </xdr:nvSpPr>
      <xdr:spPr>
        <a:xfrm>
          <a:off x="8343900" y="163163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0</xdr:rowOff>
    </xdr:to>
    <xdr:sp>
      <xdr:nvSpPr>
        <xdr:cNvPr id="89" name="Freeform 18"/>
        <xdr:cNvSpPr>
          <a:spLocks/>
        </xdr:cNvSpPr>
      </xdr:nvSpPr>
      <xdr:spPr>
        <a:xfrm>
          <a:off x="8343900" y="16868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9525</xdr:rowOff>
    </xdr:to>
    <xdr:sp>
      <xdr:nvSpPr>
        <xdr:cNvPr id="90" name="Freeform 19"/>
        <xdr:cNvSpPr>
          <a:spLocks/>
        </xdr:cNvSpPr>
      </xdr:nvSpPr>
      <xdr:spPr>
        <a:xfrm>
          <a:off x="8343900" y="17630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0</xdr:rowOff>
    </xdr:to>
    <xdr:sp>
      <xdr:nvSpPr>
        <xdr:cNvPr id="91" name="Freeform 20"/>
        <xdr:cNvSpPr>
          <a:spLocks/>
        </xdr:cNvSpPr>
      </xdr:nvSpPr>
      <xdr:spPr>
        <a:xfrm>
          <a:off x="8343900" y="18945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9525</xdr:rowOff>
    </xdr:to>
    <xdr:sp>
      <xdr:nvSpPr>
        <xdr:cNvPr id="92" name="Freeform 32"/>
        <xdr:cNvSpPr>
          <a:spLocks/>
        </xdr:cNvSpPr>
      </xdr:nvSpPr>
      <xdr:spPr>
        <a:xfrm>
          <a:off x="8343900" y="16868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93</xdr:row>
      <xdr:rowOff>0</xdr:rowOff>
    </xdr:from>
    <xdr:to>
      <xdr:col>10</xdr:col>
      <xdr:colOff>885825</xdr:colOff>
      <xdr:row>93</xdr:row>
      <xdr:rowOff>9525</xdr:rowOff>
    </xdr:to>
    <xdr:sp>
      <xdr:nvSpPr>
        <xdr:cNvPr id="93" name="Freeform 33"/>
        <xdr:cNvSpPr>
          <a:spLocks/>
        </xdr:cNvSpPr>
      </xdr:nvSpPr>
      <xdr:spPr>
        <a:xfrm>
          <a:off x="83439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96</xdr:row>
      <xdr:rowOff>0</xdr:rowOff>
    </xdr:from>
    <xdr:to>
      <xdr:col>10</xdr:col>
      <xdr:colOff>885825</xdr:colOff>
      <xdr:row>96</xdr:row>
      <xdr:rowOff>9525</xdr:rowOff>
    </xdr:to>
    <xdr:sp>
      <xdr:nvSpPr>
        <xdr:cNvPr id="94" name="Freeform 34"/>
        <xdr:cNvSpPr>
          <a:spLocks/>
        </xdr:cNvSpPr>
      </xdr:nvSpPr>
      <xdr:spPr>
        <a:xfrm>
          <a:off x="8343900" y="18011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95" name="Freeform 35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96" name="Freeform 36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9525</xdr:rowOff>
    </xdr:to>
    <xdr:sp>
      <xdr:nvSpPr>
        <xdr:cNvPr id="97" name="Freeform 48"/>
        <xdr:cNvSpPr>
          <a:spLocks/>
        </xdr:cNvSpPr>
      </xdr:nvSpPr>
      <xdr:spPr>
        <a:xfrm>
          <a:off x="8343900" y="18945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96</xdr:row>
      <xdr:rowOff>0</xdr:rowOff>
    </xdr:from>
    <xdr:to>
      <xdr:col>10</xdr:col>
      <xdr:colOff>885825</xdr:colOff>
      <xdr:row>96</xdr:row>
      <xdr:rowOff>0</xdr:rowOff>
    </xdr:to>
    <xdr:sp>
      <xdr:nvSpPr>
        <xdr:cNvPr id="98" name="Freeform 14"/>
        <xdr:cNvSpPr>
          <a:spLocks/>
        </xdr:cNvSpPr>
      </xdr:nvSpPr>
      <xdr:spPr>
        <a:xfrm>
          <a:off x="8343900" y="18011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87</xdr:row>
      <xdr:rowOff>0</xdr:rowOff>
    </xdr:from>
    <xdr:to>
      <xdr:col>10</xdr:col>
      <xdr:colOff>885825</xdr:colOff>
      <xdr:row>87</xdr:row>
      <xdr:rowOff>9525</xdr:rowOff>
    </xdr:to>
    <xdr:sp>
      <xdr:nvSpPr>
        <xdr:cNvPr id="99" name="Freeform 17"/>
        <xdr:cNvSpPr>
          <a:spLocks/>
        </xdr:cNvSpPr>
      </xdr:nvSpPr>
      <xdr:spPr>
        <a:xfrm>
          <a:off x="8343900" y="163163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0</xdr:rowOff>
    </xdr:to>
    <xdr:sp>
      <xdr:nvSpPr>
        <xdr:cNvPr id="100" name="Freeform 18"/>
        <xdr:cNvSpPr>
          <a:spLocks/>
        </xdr:cNvSpPr>
      </xdr:nvSpPr>
      <xdr:spPr>
        <a:xfrm>
          <a:off x="8343900" y="16868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9525</xdr:rowOff>
    </xdr:to>
    <xdr:sp>
      <xdr:nvSpPr>
        <xdr:cNvPr id="101" name="Freeform 19"/>
        <xdr:cNvSpPr>
          <a:spLocks/>
        </xdr:cNvSpPr>
      </xdr:nvSpPr>
      <xdr:spPr>
        <a:xfrm>
          <a:off x="8343900" y="17630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0</xdr:rowOff>
    </xdr:to>
    <xdr:sp>
      <xdr:nvSpPr>
        <xdr:cNvPr id="102" name="Freeform 20"/>
        <xdr:cNvSpPr>
          <a:spLocks/>
        </xdr:cNvSpPr>
      </xdr:nvSpPr>
      <xdr:spPr>
        <a:xfrm>
          <a:off x="8343900" y="18945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9525</xdr:rowOff>
    </xdr:to>
    <xdr:sp>
      <xdr:nvSpPr>
        <xdr:cNvPr id="103" name="Freeform 32"/>
        <xdr:cNvSpPr>
          <a:spLocks/>
        </xdr:cNvSpPr>
      </xdr:nvSpPr>
      <xdr:spPr>
        <a:xfrm>
          <a:off x="8343900" y="16868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93</xdr:row>
      <xdr:rowOff>0</xdr:rowOff>
    </xdr:from>
    <xdr:to>
      <xdr:col>10</xdr:col>
      <xdr:colOff>885825</xdr:colOff>
      <xdr:row>93</xdr:row>
      <xdr:rowOff>9525</xdr:rowOff>
    </xdr:to>
    <xdr:sp>
      <xdr:nvSpPr>
        <xdr:cNvPr id="104" name="Freeform 33"/>
        <xdr:cNvSpPr>
          <a:spLocks/>
        </xdr:cNvSpPr>
      </xdr:nvSpPr>
      <xdr:spPr>
        <a:xfrm>
          <a:off x="83439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96</xdr:row>
      <xdr:rowOff>0</xdr:rowOff>
    </xdr:from>
    <xdr:to>
      <xdr:col>10</xdr:col>
      <xdr:colOff>885825</xdr:colOff>
      <xdr:row>96</xdr:row>
      <xdr:rowOff>9525</xdr:rowOff>
    </xdr:to>
    <xdr:sp>
      <xdr:nvSpPr>
        <xdr:cNvPr id="105" name="Freeform 34"/>
        <xdr:cNvSpPr>
          <a:spLocks/>
        </xdr:cNvSpPr>
      </xdr:nvSpPr>
      <xdr:spPr>
        <a:xfrm>
          <a:off x="8343900" y="18011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106" name="Freeform 35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107" name="Freeform 36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9525</xdr:rowOff>
    </xdr:to>
    <xdr:sp>
      <xdr:nvSpPr>
        <xdr:cNvPr id="108" name="Freeform 48"/>
        <xdr:cNvSpPr>
          <a:spLocks/>
        </xdr:cNvSpPr>
      </xdr:nvSpPr>
      <xdr:spPr>
        <a:xfrm>
          <a:off x="8343900" y="18945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66</xdr:row>
      <xdr:rowOff>0</xdr:rowOff>
    </xdr:from>
    <xdr:to>
      <xdr:col>10</xdr:col>
      <xdr:colOff>885825</xdr:colOff>
      <xdr:row>66</xdr:row>
      <xdr:rowOff>0</xdr:rowOff>
    </xdr:to>
    <xdr:sp>
      <xdr:nvSpPr>
        <xdr:cNvPr id="109" name="Freeform 21"/>
        <xdr:cNvSpPr>
          <a:spLocks/>
        </xdr:cNvSpPr>
      </xdr:nvSpPr>
      <xdr:spPr>
        <a:xfrm>
          <a:off x="8343900" y="12468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68</xdr:row>
      <xdr:rowOff>0</xdr:rowOff>
    </xdr:from>
    <xdr:to>
      <xdr:col>10</xdr:col>
      <xdr:colOff>885825</xdr:colOff>
      <xdr:row>68</xdr:row>
      <xdr:rowOff>9525</xdr:rowOff>
    </xdr:to>
    <xdr:sp>
      <xdr:nvSpPr>
        <xdr:cNvPr id="110" name="Freeform 37"/>
        <xdr:cNvSpPr>
          <a:spLocks/>
        </xdr:cNvSpPr>
      </xdr:nvSpPr>
      <xdr:spPr>
        <a:xfrm>
          <a:off x="8343900" y="12849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66</xdr:row>
      <xdr:rowOff>0</xdr:rowOff>
    </xdr:from>
    <xdr:to>
      <xdr:col>10</xdr:col>
      <xdr:colOff>885825</xdr:colOff>
      <xdr:row>66</xdr:row>
      <xdr:rowOff>0</xdr:rowOff>
    </xdr:to>
    <xdr:sp>
      <xdr:nvSpPr>
        <xdr:cNvPr id="111" name="Freeform 21"/>
        <xdr:cNvSpPr>
          <a:spLocks/>
        </xdr:cNvSpPr>
      </xdr:nvSpPr>
      <xdr:spPr>
        <a:xfrm>
          <a:off x="8343900" y="12468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68</xdr:row>
      <xdr:rowOff>0</xdr:rowOff>
    </xdr:from>
    <xdr:to>
      <xdr:col>10</xdr:col>
      <xdr:colOff>885825</xdr:colOff>
      <xdr:row>68</xdr:row>
      <xdr:rowOff>9525</xdr:rowOff>
    </xdr:to>
    <xdr:sp>
      <xdr:nvSpPr>
        <xdr:cNvPr id="112" name="Freeform 37"/>
        <xdr:cNvSpPr>
          <a:spLocks/>
        </xdr:cNvSpPr>
      </xdr:nvSpPr>
      <xdr:spPr>
        <a:xfrm>
          <a:off x="8343900" y="12849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70</xdr:row>
      <xdr:rowOff>0</xdr:rowOff>
    </xdr:from>
    <xdr:to>
      <xdr:col>10</xdr:col>
      <xdr:colOff>885825</xdr:colOff>
      <xdr:row>70</xdr:row>
      <xdr:rowOff>9525</xdr:rowOff>
    </xdr:to>
    <xdr:sp>
      <xdr:nvSpPr>
        <xdr:cNvPr id="113" name="Freeform 38"/>
        <xdr:cNvSpPr>
          <a:spLocks/>
        </xdr:cNvSpPr>
      </xdr:nvSpPr>
      <xdr:spPr>
        <a:xfrm>
          <a:off x="8343900" y="13230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73</xdr:row>
      <xdr:rowOff>0</xdr:rowOff>
    </xdr:from>
    <xdr:to>
      <xdr:col>10</xdr:col>
      <xdr:colOff>885825</xdr:colOff>
      <xdr:row>73</xdr:row>
      <xdr:rowOff>0</xdr:rowOff>
    </xdr:to>
    <xdr:sp>
      <xdr:nvSpPr>
        <xdr:cNvPr id="114" name="Freeform 22"/>
        <xdr:cNvSpPr>
          <a:spLocks/>
        </xdr:cNvSpPr>
      </xdr:nvSpPr>
      <xdr:spPr>
        <a:xfrm>
          <a:off x="8343900" y="136874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89</xdr:row>
      <xdr:rowOff>0</xdr:rowOff>
    </xdr:from>
    <xdr:to>
      <xdr:col>10</xdr:col>
      <xdr:colOff>885825</xdr:colOff>
      <xdr:row>89</xdr:row>
      <xdr:rowOff>0</xdr:rowOff>
    </xdr:to>
    <xdr:sp>
      <xdr:nvSpPr>
        <xdr:cNvPr id="115" name="Freeform 24"/>
        <xdr:cNvSpPr>
          <a:spLocks/>
        </xdr:cNvSpPr>
      </xdr:nvSpPr>
      <xdr:spPr>
        <a:xfrm>
          <a:off x="8343900" y="16678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97</xdr:row>
      <xdr:rowOff>0</xdr:rowOff>
    </xdr:from>
    <xdr:to>
      <xdr:col>10</xdr:col>
      <xdr:colOff>885825</xdr:colOff>
      <xdr:row>97</xdr:row>
      <xdr:rowOff>9525</xdr:rowOff>
    </xdr:to>
    <xdr:sp>
      <xdr:nvSpPr>
        <xdr:cNvPr id="116" name="Freeform 25"/>
        <xdr:cNvSpPr>
          <a:spLocks/>
        </xdr:cNvSpPr>
      </xdr:nvSpPr>
      <xdr:spPr>
        <a:xfrm>
          <a:off x="8343900" y="18202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105</xdr:row>
      <xdr:rowOff>0</xdr:rowOff>
    </xdr:from>
    <xdr:to>
      <xdr:col>10</xdr:col>
      <xdr:colOff>885825</xdr:colOff>
      <xdr:row>105</xdr:row>
      <xdr:rowOff>0</xdr:rowOff>
    </xdr:to>
    <xdr:sp>
      <xdr:nvSpPr>
        <xdr:cNvPr id="117" name="Freeform 26"/>
        <xdr:cNvSpPr>
          <a:spLocks/>
        </xdr:cNvSpPr>
      </xdr:nvSpPr>
      <xdr:spPr>
        <a:xfrm>
          <a:off x="8343900" y="19707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110</xdr:row>
      <xdr:rowOff>0</xdr:rowOff>
    </xdr:from>
    <xdr:to>
      <xdr:col>10</xdr:col>
      <xdr:colOff>885825</xdr:colOff>
      <xdr:row>110</xdr:row>
      <xdr:rowOff>0</xdr:rowOff>
    </xdr:to>
    <xdr:sp>
      <xdr:nvSpPr>
        <xdr:cNvPr id="118" name="Freeform 27"/>
        <xdr:cNvSpPr>
          <a:spLocks/>
        </xdr:cNvSpPr>
      </xdr:nvSpPr>
      <xdr:spPr>
        <a:xfrm>
          <a:off x="8343900" y="205073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0</xdr:rowOff>
    </xdr:to>
    <xdr:sp>
      <xdr:nvSpPr>
        <xdr:cNvPr id="119" name="Freeform 28"/>
        <xdr:cNvSpPr>
          <a:spLocks/>
        </xdr:cNvSpPr>
      </xdr:nvSpPr>
      <xdr:spPr>
        <a:xfrm>
          <a:off x="8343900" y="22278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124</xdr:row>
      <xdr:rowOff>0</xdr:rowOff>
    </xdr:from>
    <xdr:to>
      <xdr:col>10</xdr:col>
      <xdr:colOff>885825</xdr:colOff>
      <xdr:row>124</xdr:row>
      <xdr:rowOff>9525</xdr:rowOff>
    </xdr:to>
    <xdr:sp>
      <xdr:nvSpPr>
        <xdr:cNvPr id="120" name="Freeform 29"/>
        <xdr:cNvSpPr>
          <a:spLocks/>
        </xdr:cNvSpPr>
      </xdr:nvSpPr>
      <xdr:spPr>
        <a:xfrm>
          <a:off x="8343900" y="23231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121" name="Freeform 3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9525</xdr:rowOff>
    </xdr:to>
    <xdr:sp>
      <xdr:nvSpPr>
        <xdr:cNvPr id="122" name="Freeform 40"/>
        <xdr:cNvSpPr>
          <a:spLocks/>
        </xdr:cNvSpPr>
      </xdr:nvSpPr>
      <xdr:spPr>
        <a:xfrm>
          <a:off x="8343900" y="18945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106</xdr:row>
      <xdr:rowOff>0</xdr:rowOff>
    </xdr:from>
    <xdr:to>
      <xdr:col>10</xdr:col>
      <xdr:colOff>885825</xdr:colOff>
      <xdr:row>106</xdr:row>
      <xdr:rowOff>9525</xdr:rowOff>
    </xdr:to>
    <xdr:sp>
      <xdr:nvSpPr>
        <xdr:cNvPr id="123" name="Freeform 41"/>
        <xdr:cNvSpPr>
          <a:spLocks/>
        </xdr:cNvSpPr>
      </xdr:nvSpPr>
      <xdr:spPr>
        <a:xfrm>
          <a:off x="8343900" y="19897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124" name="Freeform 42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9525</xdr:rowOff>
    </xdr:to>
    <xdr:sp>
      <xdr:nvSpPr>
        <xdr:cNvPr id="125" name="Freeform 43"/>
        <xdr:cNvSpPr>
          <a:spLocks/>
        </xdr:cNvSpPr>
      </xdr:nvSpPr>
      <xdr:spPr>
        <a:xfrm>
          <a:off x="8343900" y="18945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85</xdr:row>
      <xdr:rowOff>0</xdr:rowOff>
    </xdr:from>
    <xdr:to>
      <xdr:col>10</xdr:col>
      <xdr:colOff>885825</xdr:colOff>
      <xdr:row>85</xdr:row>
      <xdr:rowOff>9525</xdr:rowOff>
    </xdr:to>
    <xdr:sp>
      <xdr:nvSpPr>
        <xdr:cNvPr id="126" name="Freeform 49"/>
        <xdr:cNvSpPr>
          <a:spLocks/>
        </xdr:cNvSpPr>
      </xdr:nvSpPr>
      <xdr:spPr>
        <a:xfrm>
          <a:off x="8343900" y="159353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86</xdr:row>
      <xdr:rowOff>0</xdr:rowOff>
    </xdr:from>
    <xdr:to>
      <xdr:col>10</xdr:col>
      <xdr:colOff>885825</xdr:colOff>
      <xdr:row>86</xdr:row>
      <xdr:rowOff>9525</xdr:rowOff>
    </xdr:to>
    <xdr:sp>
      <xdr:nvSpPr>
        <xdr:cNvPr id="127" name="Freeform 50"/>
        <xdr:cNvSpPr>
          <a:spLocks/>
        </xdr:cNvSpPr>
      </xdr:nvSpPr>
      <xdr:spPr>
        <a:xfrm>
          <a:off x="8343900" y="161258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89</xdr:row>
      <xdr:rowOff>0</xdr:rowOff>
    </xdr:from>
    <xdr:to>
      <xdr:col>10</xdr:col>
      <xdr:colOff>885825</xdr:colOff>
      <xdr:row>89</xdr:row>
      <xdr:rowOff>9525</xdr:rowOff>
    </xdr:to>
    <xdr:sp>
      <xdr:nvSpPr>
        <xdr:cNvPr id="128" name="Freeform 51"/>
        <xdr:cNvSpPr>
          <a:spLocks/>
        </xdr:cNvSpPr>
      </xdr:nvSpPr>
      <xdr:spPr>
        <a:xfrm>
          <a:off x="8343900" y="16678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9525</xdr:rowOff>
    </xdr:to>
    <xdr:sp>
      <xdr:nvSpPr>
        <xdr:cNvPr id="129" name="Freeform 52"/>
        <xdr:cNvSpPr>
          <a:spLocks/>
        </xdr:cNvSpPr>
      </xdr:nvSpPr>
      <xdr:spPr>
        <a:xfrm>
          <a:off x="8343900" y="16868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9525</xdr:rowOff>
    </xdr:to>
    <xdr:sp>
      <xdr:nvSpPr>
        <xdr:cNvPr id="130" name="Freeform 53"/>
        <xdr:cNvSpPr>
          <a:spLocks/>
        </xdr:cNvSpPr>
      </xdr:nvSpPr>
      <xdr:spPr>
        <a:xfrm>
          <a:off x="8343900" y="18945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116</xdr:row>
      <xdr:rowOff>0</xdr:rowOff>
    </xdr:from>
    <xdr:to>
      <xdr:col>10</xdr:col>
      <xdr:colOff>885825</xdr:colOff>
      <xdr:row>116</xdr:row>
      <xdr:rowOff>9525</xdr:rowOff>
    </xdr:to>
    <xdr:sp>
      <xdr:nvSpPr>
        <xdr:cNvPr id="131" name="Freeform 54"/>
        <xdr:cNvSpPr>
          <a:spLocks/>
        </xdr:cNvSpPr>
      </xdr:nvSpPr>
      <xdr:spPr>
        <a:xfrm>
          <a:off x="8343900" y="21707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5</xdr:col>
      <xdr:colOff>19050</xdr:colOff>
      <xdr:row>117</xdr:row>
      <xdr:rowOff>0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0" y="2189797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33" name="Text Box 2"/>
        <xdr:cNvSpPr txBox="1">
          <a:spLocks noChangeArrowheads="1"/>
        </xdr:cNvSpPr>
      </xdr:nvSpPr>
      <xdr:spPr>
        <a:xfrm>
          <a:off x="0" y="218979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857250" y="22088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sp>
      <xdr:nvSpPr>
        <xdr:cNvPr id="135" name="Text Box 1"/>
        <xdr:cNvSpPr txBox="1">
          <a:spLocks noChangeArrowheads="1"/>
        </xdr:cNvSpPr>
      </xdr:nvSpPr>
      <xdr:spPr>
        <a:xfrm>
          <a:off x="209550" y="22088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36" name="Text Box 2"/>
        <xdr:cNvSpPr txBox="1">
          <a:spLocks noChangeArrowheads="1"/>
        </xdr:cNvSpPr>
      </xdr:nvSpPr>
      <xdr:spPr>
        <a:xfrm>
          <a:off x="0" y="218979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137" name="Text Box 1"/>
        <xdr:cNvSpPr txBox="1">
          <a:spLocks noChangeArrowheads="1"/>
        </xdr:cNvSpPr>
      </xdr:nvSpPr>
      <xdr:spPr>
        <a:xfrm>
          <a:off x="857250" y="22088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209550" y="22088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132</xdr:row>
      <xdr:rowOff>0</xdr:rowOff>
    </xdr:from>
    <xdr:to>
      <xdr:col>10</xdr:col>
      <xdr:colOff>885825</xdr:colOff>
      <xdr:row>132</xdr:row>
      <xdr:rowOff>0</xdr:rowOff>
    </xdr:to>
    <xdr:sp>
      <xdr:nvSpPr>
        <xdr:cNvPr id="139" name="Freeform 14"/>
        <xdr:cNvSpPr>
          <a:spLocks/>
        </xdr:cNvSpPr>
      </xdr:nvSpPr>
      <xdr:spPr>
        <a:xfrm>
          <a:off x="8343900" y="24593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123</xdr:row>
      <xdr:rowOff>0</xdr:rowOff>
    </xdr:from>
    <xdr:to>
      <xdr:col>10</xdr:col>
      <xdr:colOff>885825</xdr:colOff>
      <xdr:row>123</xdr:row>
      <xdr:rowOff>9525</xdr:rowOff>
    </xdr:to>
    <xdr:sp>
      <xdr:nvSpPr>
        <xdr:cNvPr id="140" name="Freeform 17"/>
        <xdr:cNvSpPr>
          <a:spLocks/>
        </xdr:cNvSpPr>
      </xdr:nvSpPr>
      <xdr:spPr>
        <a:xfrm>
          <a:off x="8343900" y="23040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126</xdr:row>
      <xdr:rowOff>0</xdr:rowOff>
    </xdr:from>
    <xdr:to>
      <xdr:col>10</xdr:col>
      <xdr:colOff>885825</xdr:colOff>
      <xdr:row>126</xdr:row>
      <xdr:rowOff>0</xdr:rowOff>
    </xdr:to>
    <xdr:sp>
      <xdr:nvSpPr>
        <xdr:cNvPr id="141" name="Freeform 18"/>
        <xdr:cNvSpPr>
          <a:spLocks/>
        </xdr:cNvSpPr>
      </xdr:nvSpPr>
      <xdr:spPr>
        <a:xfrm>
          <a:off x="8343900" y="23612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130</xdr:row>
      <xdr:rowOff>0</xdr:rowOff>
    </xdr:from>
    <xdr:to>
      <xdr:col>10</xdr:col>
      <xdr:colOff>885825</xdr:colOff>
      <xdr:row>130</xdr:row>
      <xdr:rowOff>9525</xdr:rowOff>
    </xdr:to>
    <xdr:sp>
      <xdr:nvSpPr>
        <xdr:cNvPr id="142" name="Freeform 19"/>
        <xdr:cNvSpPr>
          <a:spLocks/>
        </xdr:cNvSpPr>
      </xdr:nvSpPr>
      <xdr:spPr>
        <a:xfrm>
          <a:off x="8343900" y="243363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43" name="Freeform 20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44" name="Freeform 21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126</xdr:row>
      <xdr:rowOff>0</xdr:rowOff>
    </xdr:from>
    <xdr:to>
      <xdr:col>10</xdr:col>
      <xdr:colOff>885825</xdr:colOff>
      <xdr:row>126</xdr:row>
      <xdr:rowOff>9525</xdr:rowOff>
    </xdr:to>
    <xdr:sp>
      <xdr:nvSpPr>
        <xdr:cNvPr id="145" name="Freeform 32"/>
        <xdr:cNvSpPr>
          <a:spLocks/>
        </xdr:cNvSpPr>
      </xdr:nvSpPr>
      <xdr:spPr>
        <a:xfrm>
          <a:off x="8343900" y="23612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129</xdr:row>
      <xdr:rowOff>0</xdr:rowOff>
    </xdr:from>
    <xdr:to>
      <xdr:col>10</xdr:col>
      <xdr:colOff>885825</xdr:colOff>
      <xdr:row>129</xdr:row>
      <xdr:rowOff>9525</xdr:rowOff>
    </xdr:to>
    <xdr:sp>
      <xdr:nvSpPr>
        <xdr:cNvPr id="146" name="Freeform 33"/>
        <xdr:cNvSpPr>
          <a:spLocks/>
        </xdr:cNvSpPr>
      </xdr:nvSpPr>
      <xdr:spPr>
        <a:xfrm>
          <a:off x="8343900" y="241173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132</xdr:row>
      <xdr:rowOff>0</xdr:rowOff>
    </xdr:from>
    <xdr:to>
      <xdr:col>10</xdr:col>
      <xdr:colOff>885825</xdr:colOff>
      <xdr:row>132</xdr:row>
      <xdr:rowOff>0</xdr:rowOff>
    </xdr:to>
    <xdr:sp>
      <xdr:nvSpPr>
        <xdr:cNvPr id="147" name="Freeform 34"/>
        <xdr:cNvSpPr>
          <a:spLocks/>
        </xdr:cNvSpPr>
      </xdr:nvSpPr>
      <xdr:spPr>
        <a:xfrm>
          <a:off x="8343900" y="24593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48" name="Freeform 35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49" name="Freeform 36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50" name="Freeform 37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51" name="Freeform 48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132</xdr:row>
      <xdr:rowOff>0</xdr:rowOff>
    </xdr:from>
    <xdr:to>
      <xdr:col>10</xdr:col>
      <xdr:colOff>885825</xdr:colOff>
      <xdr:row>132</xdr:row>
      <xdr:rowOff>0</xdr:rowOff>
    </xdr:to>
    <xdr:sp>
      <xdr:nvSpPr>
        <xdr:cNvPr id="152" name="Freeform 14"/>
        <xdr:cNvSpPr>
          <a:spLocks/>
        </xdr:cNvSpPr>
      </xdr:nvSpPr>
      <xdr:spPr>
        <a:xfrm>
          <a:off x="8343900" y="24593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123</xdr:row>
      <xdr:rowOff>0</xdr:rowOff>
    </xdr:from>
    <xdr:to>
      <xdr:col>10</xdr:col>
      <xdr:colOff>885825</xdr:colOff>
      <xdr:row>123</xdr:row>
      <xdr:rowOff>9525</xdr:rowOff>
    </xdr:to>
    <xdr:sp>
      <xdr:nvSpPr>
        <xdr:cNvPr id="153" name="Freeform 17"/>
        <xdr:cNvSpPr>
          <a:spLocks/>
        </xdr:cNvSpPr>
      </xdr:nvSpPr>
      <xdr:spPr>
        <a:xfrm>
          <a:off x="8343900" y="23040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126</xdr:row>
      <xdr:rowOff>0</xdr:rowOff>
    </xdr:from>
    <xdr:to>
      <xdr:col>10</xdr:col>
      <xdr:colOff>885825</xdr:colOff>
      <xdr:row>126</xdr:row>
      <xdr:rowOff>0</xdr:rowOff>
    </xdr:to>
    <xdr:sp>
      <xdr:nvSpPr>
        <xdr:cNvPr id="154" name="Freeform 18"/>
        <xdr:cNvSpPr>
          <a:spLocks/>
        </xdr:cNvSpPr>
      </xdr:nvSpPr>
      <xdr:spPr>
        <a:xfrm>
          <a:off x="8343900" y="23612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130</xdr:row>
      <xdr:rowOff>0</xdr:rowOff>
    </xdr:from>
    <xdr:to>
      <xdr:col>10</xdr:col>
      <xdr:colOff>885825</xdr:colOff>
      <xdr:row>130</xdr:row>
      <xdr:rowOff>9525</xdr:rowOff>
    </xdr:to>
    <xdr:sp>
      <xdr:nvSpPr>
        <xdr:cNvPr id="155" name="Freeform 19"/>
        <xdr:cNvSpPr>
          <a:spLocks/>
        </xdr:cNvSpPr>
      </xdr:nvSpPr>
      <xdr:spPr>
        <a:xfrm>
          <a:off x="8343900" y="243363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56" name="Freeform 20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57" name="Freeform 21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126</xdr:row>
      <xdr:rowOff>0</xdr:rowOff>
    </xdr:from>
    <xdr:to>
      <xdr:col>10</xdr:col>
      <xdr:colOff>885825</xdr:colOff>
      <xdr:row>126</xdr:row>
      <xdr:rowOff>9525</xdr:rowOff>
    </xdr:to>
    <xdr:sp>
      <xdr:nvSpPr>
        <xdr:cNvPr id="158" name="Freeform 32"/>
        <xdr:cNvSpPr>
          <a:spLocks/>
        </xdr:cNvSpPr>
      </xdr:nvSpPr>
      <xdr:spPr>
        <a:xfrm>
          <a:off x="8343900" y="23612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129</xdr:row>
      <xdr:rowOff>0</xdr:rowOff>
    </xdr:from>
    <xdr:to>
      <xdr:col>10</xdr:col>
      <xdr:colOff>885825</xdr:colOff>
      <xdr:row>129</xdr:row>
      <xdr:rowOff>9525</xdr:rowOff>
    </xdr:to>
    <xdr:sp>
      <xdr:nvSpPr>
        <xdr:cNvPr id="159" name="Freeform 33"/>
        <xdr:cNvSpPr>
          <a:spLocks/>
        </xdr:cNvSpPr>
      </xdr:nvSpPr>
      <xdr:spPr>
        <a:xfrm>
          <a:off x="8343900" y="241173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132</xdr:row>
      <xdr:rowOff>0</xdr:rowOff>
    </xdr:from>
    <xdr:to>
      <xdr:col>10</xdr:col>
      <xdr:colOff>885825</xdr:colOff>
      <xdr:row>132</xdr:row>
      <xdr:rowOff>0</xdr:rowOff>
    </xdr:to>
    <xdr:sp>
      <xdr:nvSpPr>
        <xdr:cNvPr id="160" name="Freeform 34"/>
        <xdr:cNvSpPr>
          <a:spLocks/>
        </xdr:cNvSpPr>
      </xdr:nvSpPr>
      <xdr:spPr>
        <a:xfrm>
          <a:off x="8343900" y="24593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1" name="Freeform 35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2" name="Freeform 36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3" name="Freeform 37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4" name="Freeform 48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5" name="Freeform 21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6" name="Freeform 37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7" name="Freeform 21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8" name="Freeform 37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9" name="Freeform 38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70" name="Freeform 22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126</xdr:row>
      <xdr:rowOff>0</xdr:rowOff>
    </xdr:from>
    <xdr:to>
      <xdr:col>10</xdr:col>
      <xdr:colOff>885825</xdr:colOff>
      <xdr:row>126</xdr:row>
      <xdr:rowOff>0</xdr:rowOff>
    </xdr:to>
    <xdr:sp>
      <xdr:nvSpPr>
        <xdr:cNvPr id="171" name="Freeform 28"/>
        <xdr:cNvSpPr>
          <a:spLocks/>
        </xdr:cNvSpPr>
      </xdr:nvSpPr>
      <xdr:spPr>
        <a:xfrm>
          <a:off x="8343900" y="23612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131</xdr:row>
      <xdr:rowOff>0</xdr:rowOff>
    </xdr:from>
    <xdr:to>
      <xdr:col>10</xdr:col>
      <xdr:colOff>885825</xdr:colOff>
      <xdr:row>131</xdr:row>
      <xdr:rowOff>9525</xdr:rowOff>
    </xdr:to>
    <xdr:sp>
      <xdr:nvSpPr>
        <xdr:cNvPr id="172" name="Freeform 29"/>
        <xdr:cNvSpPr>
          <a:spLocks/>
        </xdr:cNvSpPr>
      </xdr:nvSpPr>
      <xdr:spPr>
        <a:xfrm>
          <a:off x="8343900" y="245268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123</xdr:row>
      <xdr:rowOff>0</xdr:rowOff>
    </xdr:from>
    <xdr:to>
      <xdr:col>10</xdr:col>
      <xdr:colOff>885825</xdr:colOff>
      <xdr:row>123</xdr:row>
      <xdr:rowOff>9525</xdr:rowOff>
    </xdr:to>
    <xdr:sp>
      <xdr:nvSpPr>
        <xdr:cNvPr id="173" name="Freeform 54"/>
        <xdr:cNvSpPr>
          <a:spLocks/>
        </xdr:cNvSpPr>
      </xdr:nvSpPr>
      <xdr:spPr>
        <a:xfrm>
          <a:off x="8343900" y="23040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74" name="Freeform 28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75" name="Freeform 29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76" name="Freeform 54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126</xdr:row>
      <xdr:rowOff>0</xdr:rowOff>
    </xdr:from>
    <xdr:to>
      <xdr:col>10</xdr:col>
      <xdr:colOff>885825</xdr:colOff>
      <xdr:row>126</xdr:row>
      <xdr:rowOff>0</xdr:rowOff>
    </xdr:to>
    <xdr:sp>
      <xdr:nvSpPr>
        <xdr:cNvPr id="177" name="Freeform 28"/>
        <xdr:cNvSpPr>
          <a:spLocks/>
        </xdr:cNvSpPr>
      </xdr:nvSpPr>
      <xdr:spPr>
        <a:xfrm>
          <a:off x="8343900" y="23612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131</xdr:row>
      <xdr:rowOff>0</xdr:rowOff>
    </xdr:from>
    <xdr:to>
      <xdr:col>10</xdr:col>
      <xdr:colOff>885825</xdr:colOff>
      <xdr:row>131</xdr:row>
      <xdr:rowOff>9525</xdr:rowOff>
    </xdr:to>
    <xdr:sp>
      <xdr:nvSpPr>
        <xdr:cNvPr id="178" name="Freeform 29"/>
        <xdr:cNvSpPr>
          <a:spLocks/>
        </xdr:cNvSpPr>
      </xdr:nvSpPr>
      <xdr:spPr>
        <a:xfrm>
          <a:off x="8343900" y="245268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123</xdr:row>
      <xdr:rowOff>0</xdr:rowOff>
    </xdr:from>
    <xdr:to>
      <xdr:col>10</xdr:col>
      <xdr:colOff>885825</xdr:colOff>
      <xdr:row>123</xdr:row>
      <xdr:rowOff>9525</xdr:rowOff>
    </xdr:to>
    <xdr:sp>
      <xdr:nvSpPr>
        <xdr:cNvPr id="179" name="Freeform 54"/>
        <xdr:cNvSpPr>
          <a:spLocks/>
        </xdr:cNvSpPr>
      </xdr:nvSpPr>
      <xdr:spPr>
        <a:xfrm>
          <a:off x="8343900" y="23040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80" name="Freeform 28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81" name="Freeform 29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82" name="Freeform 54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83" name="Text Box 2"/>
        <xdr:cNvSpPr txBox="1">
          <a:spLocks noChangeArrowheads="1"/>
        </xdr:cNvSpPr>
      </xdr:nvSpPr>
      <xdr:spPr>
        <a:xfrm>
          <a:off x="0" y="9144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857250" y="106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5</xdr:col>
      <xdr:colOff>19050</xdr:colOff>
      <xdr:row>38</xdr:row>
      <xdr:rowOff>0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0" y="706755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209550" y="106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87" name="Text Box 2"/>
        <xdr:cNvSpPr txBox="1">
          <a:spLocks noChangeArrowheads="1"/>
        </xdr:cNvSpPr>
      </xdr:nvSpPr>
      <xdr:spPr>
        <a:xfrm>
          <a:off x="0" y="70675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8572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89" name="Text Box 1"/>
        <xdr:cNvSpPr txBox="1">
          <a:spLocks noChangeArrowheads="1"/>
        </xdr:cNvSpPr>
      </xdr:nvSpPr>
      <xdr:spPr>
        <a:xfrm>
          <a:off x="2095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90" name="Text Box 2"/>
        <xdr:cNvSpPr txBox="1">
          <a:spLocks noChangeArrowheads="1"/>
        </xdr:cNvSpPr>
      </xdr:nvSpPr>
      <xdr:spPr>
        <a:xfrm>
          <a:off x="0" y="70675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191" name="Text Box 1"/>
        <xdr:cNvSpPr txBox="1">
          <a:spLocks noChangeArrowheads="1"/>
        </xdr:cNvSpPr>
      </xdr:nvSpPr>
      <xdr:spPr>
        <a:xfrm>
          <a:off x="8572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2095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44</xdr:row>
      <xdr:rowOff>0</xdr:rowOff>
    </xdr:from>
    <xdr:to>
      <xdr:col>10</xdr:col>
      <xdr:colOff>885825</xdr:colOff>
      <xdr:row>44</xdr:row>
      <xdr:rowOff>9525</xdr:rowOff>
    </xdr:to>
    <xdr:sp>
      <xdr:nvSpPr>
        <xdr:cNvPr id="193" name="Freeform 15"/>
        <xdr:cNvSpPr>
          <a:spLocks/>
        </xdr:cNvSpPr>
      </xdr:nvSpPr>
      <xdr:spPr>
        <a:xfrm>
          <a:off x="8343900" y="8248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20</xdr:row>
      <xdr:rowOff>0</xdr:rowOff>
    </xdr:from>
    <xdr:to>
      <xdr:col>10</xdr:col>
      <xdr:colOff>885825</xdr:colOff>
      <xdr:row>20</xdr:row>
      <xdr:rowOff>9525</xdr:rowOff>
    </xdr:to>
    <xdr:sp>
      <xdr:nvSpPr>
        <xdr:cNvPr id="194" name="Freeform 16"/>
        <xdr:cNvSpPr>
          <a:spLocks/>
        </xdr:cNvSpPr>
      </xdr:nvSpPr>
      <xdr:spPr>
        <a:xfrm>
          <a:off x="8343900" y="361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44</xdr:row>
      <xdr:rowOff>0</xdr:rowOff>
    </xdr:from>
    <xdr:to>
      <xdr:col>10</xdr:col>
      <xdr:colOff>885825</xdr:colOff>
      <xdr:row>44</xdr:row>
      <xdr:rowOff>9525</xdr:rowOff>
    </xdr:to>
    <xdr:sp>
      <xdr:nvSpPr>
        <xdr:cNvPr id="195" name="Freeform 15"/>
        <xdr:cNvSpPr>
          <a:spLocks/>
        </xdr:cNvSpPr>
      </xdr:nvSpPr>
      <xdr:spPr>
        <a:xfrm>
          <a:off x="8343900" y="8248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20</xdr:row>
      <xdr:rowOff>0</xdr:rowOff>
    </xdr:from>
    <xdr:to>
      <xdr:col>10</xdr:col>
      <xdr:colOff>885825</xdr:colOff>
      <xdr:row>20</xdr:row>
      <xdr:rowOff>9525</xdr:rowOff>
    </xdr:to>
    <xdr:sp>
      <xdr:nvSpPr>
        <xdr:cNvPr id="196" name="Freeform 16"/>
        <xdr:cNvSpPr>
          <a:spLocks/>
        </xdr:cNvSpPr>
      </xdr:nvSpPr>
      <xdr:spPr>
        <a:xfrm>
          <a:off x="8343900" y="361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0</xdr:rowOff>
    </xdr:to>
    <xdr:sp>
      <xdr:nvSpPr>
        <xdr:cNvPr id="197" name="Freeform 14"/>
        <xdr:cNvSpPr>
          <a:spLocks/>
        </xdr:cNvSpPr>
      </xdr:nvSpPr>
      <xdr:spPr>
        <a:xfrm>
          <a:off x="8343900" y="11134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50</xdr:row>
      <xdr:rowOff>0</xdr:rowOff>
    </xdr:from>
    <xdr:to>
      <xdr:col>10</xdr:col>
      <xdr:colOff>885825</xdr:colOff>
      <xdr:row>50</xdr:row>
      <xdr:rowOff>9525</xdr:rowOff>
    </xdr:to>
    <xdr:sp>
      <xdr:nvSpPr>
        <xdr:cNvPr id="198" name="Freeform 17"/>
        <xdr:cNvSpPr>
          <a:spLocks/>
        </xdr:cNvSpPr>
      </xdr:nvSpPr>
      <xdr:spPr>
        <a:xfrm>
          <a:off x="8343900" y="9420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0</xdr:rowOff>
    </xdr:to>
    <xdr:sp>
      <xdr:nvSpPr>
        <xdr:cNvPr id="199" name="Freeform 18"/>
        <xdr:cNvSpPr>
          <a:spLocks/>
        </xdr:cNvSpPr>
      </xdr:nvSpPr>
      <xdr:spPr>
        <a:xfrm>
          <a:off x="8343900" y="9991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57</xdr:row>
      <xdr:rowOff>0</xdr:rowOff>
    </xdr:from>
    <xdr:to>
      <xdr:col>10</xdr:col>
      <xdr:colOff>885825</xdr:colOff>
      <xdr:row>57</xdr:row>
      <xdr:rowOff>9525</xdr:rowOff>
    </xdr:to>
    <xdr:sp>
      <xdr:nvSpPr>
        <xdr:cNvPr id="200" name="Freeform 19"/>
        <xdr:cNvSpPr>
          <a:spLocks/>
        </xdr:cNvSpPr>
      </xdr:nvSpPr>
      <xdr:spPr>
        <a:xfrm>
          <a:off x="8343900" y="10753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0</xdr:rowOff>
    </xdr:to>
    <xdr:sp>
      <xdr:nvSpPr>
        <xdr:cNvPr id="201" name="Freeform 20"/>
        <xdr:cNvSpPr>
          <a:spLocks/>
        </xdr:cNvSpPr>
      </xdr:nvSpPr>
      <xdr:spPr>
        <a:xfrm>
          <a:off x="8343900" y="12087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02" name="Freeform 22"/>
        <xdr:cNvSpPr>
          <a:spLocks/>
        </xdr:cNvSpPr>
      </xdr:nvSpPr>
      <xdr:spPr>
        <a:xfrm>
          <a:off x="1066800" y="14087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91</xdr:row>
      <xdr:rowOff>0</xdr:rowOff>
    </xdr:to>
    <xdr:sp>
      <xdr:nvSpPr>
        <xdr:cNvPr id="203" name="Freeform 23"/>
        <xdr:cNvSpPr>
          <a:spLocks/>
        </xdr:cNvSpPr>
      </xdr:nvSpPr>
      <xdr:spPr>
        <a:xfrm>
          <a:off x="1066800" y="17059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9525</xdr:rowOff>
    </xdr:to>
    <xdr:sp>
      <xdr:nvSpPr>
        <xdr:cNvPr id="204" name="Freeform 32"/>
        <xdr:cNvSpPr>
          <a:spLocks/>
        </xdr:cNvSpPr>
      </xdr:nvSpPr>
      <xdr:spPr>
        <a:xfrm>
          <a:off x="8343900" y="9991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56</xdr:row>
      <xdr:rowOff>0</xdr:rowOff>
    </xdr:from>
    <xdr:to>
      <xdr:col>10</xdr:col>
      <xdr:colOff>885825</xdr:colOff>
      <xdr:row>56</xdr:row>
      <xdr:rowOff>9525</xdr:rowOff>
    </xdr:to>
    <xdr:sp>
      <xdr:nvSpPr>
        <xdr:cNvPr id="205" name="Freeform 33"/>
        <xdr:cNvSpPr>
          <a:spLocks/>
        </xdr:cNvSpPr>
      </xdr:nvSpPr>
      <xdr:spPr>
        <a:xfrm>
          <a:off x="8343900" y="10563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9525</xdr:rowOff>
    </xdr:to>
    <xdr:sp>
      <xdr:nvSpPr>
        <xdr:cNvPr id="206" name="Freeform 34"/>
        <xdr:cNvSpPr>
          <a:spLocks/>
        </xdr:cNvSpPr>
      </xdr:nvSpPr>
      <xdr:spPr>
        <a:xfrm>
          <a:off x="8343900" y="1113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62</xdr:row>
      <xdr:rowOff>0</xdr:rowOff>
    </xdr:from>
    <xdr:to>
      <xdr:col>10</xdr:col>
      <xdr:colOff>885825</xdr:colOff>
      <xdr:row>62</xdr:row>
      <xdr:rowOff>9525</xdr:rowOff>
    </xdr:to>
    <xdr:sp>
      <xdr:nvSpPr>
        <xdr:cNvPr id="207" name="Freeform 35"/>
        <xdr:cNvSpPr>
          <a:spLocks/>
        </xdr:cNvSpPr>
      </xdr:nvSpPr>
      <xdr:spPr>
        <a:xfrm>
          <a:off x="8343900" y="11706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9525</xdr:rowOff>
    </xdr:to>
    <xdr:sp>
      <xdr:nvSpPr>
        <xdr:cNvPr id="208" name="Freeform 36"/>
        <xdr:cNvSpPr>
          <a:spLocks/>
        </xdr:cNvSpPr>
      </xdr:nvSpPr>
      <xdr:spPr>
        <a:xfrm>
          <a:off x="8343900" y="12277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9525</xdr:rowOff>
    </xdr:to>
    <xdr:sp>
      <xdr:nvSpPr>
        <xdr:cNvPr id="209" name="Freeform 38"/>
        <xdr:cNvSpPr>
          <a:spLocks/>
        </xdr:cNvSpPr>
      </xdr:nvSpPr>
      <xdr:spPr>
        <a:xfrm>
          <a:off x="1066800" y="135350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9525</xdr:rowOff>
    </xdr:to>
    <xdr:sp>
      <xdr:nvSpPr>
        <xdr:cNvPr id="210" name="Freeform 48"/>
        <xdr:cNvSpPr>
          <a:spLocks/>
        </xdr:cNvSpPr>
      </xdr:nvSpPr>
      <xdr:spPr>
        <a:xfrm>
          <a:off x="8343900" y="12087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92</xdr:row>
      <xdr:rowOff>9525</xdr:rowOff>
    </xdr:to>
    <xdr:sp>
      <xdr:nvSpPr>
        <xdr:cNvPr id="211" name="Freeform 49"/>
        <xdr:cNvSpPr>
          <a:spLocks/>
        </xdr:cNvSpPr>
      </xdr:nvSpPr>
      <xdr:spPr>
        <a:xfrm>
          <a:off x="10668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0</xdr:colOff>
      <xdr:row>93</xdr:row>
      <xdr:rowOff>9525</xdr:rowOff>
    </xdr:to>
    <xdr:sp>
      <xdr:nvSpPr>
        <xdr:cNvPr id="212" name="Freeform 50"/>
        <xdr:cNvSpPr>
          <a:spLocks/>
        </xdr:cNvSpPr>
      </xdr:nvSpPr>
      <xdr:spPr>
        <a:xfrm>
          <a:off x="10668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0</xdr:rowOff>
    </xdr:to>
    <xdr:sp>
      <xdr:nvSpPr>
        <xdr:cNvPr id="213" name="Freeform 14"/>
        <xdr:cNvSpPr>
          <a:spLocks/>
        </xdr:cNvSpPr>
      </xdr:nvSpPr>
      <xdr:spPr>
        <a:xfrm>
          <a:off x="8343900" y="11134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50</xdr:row>
      <xdr:rowOff>0</xdr:rowOff>
    </xdr:from>
    <xdr:to>
      <xdr:col>10</xdr:col>
      <xdr:colOff>885825</xdr:colOff>
      <xdr:row>50</xdr:row>
      <xdr:rowOff>9525</xdr:rowOff>
    </xdr:to>
    <xdr:sp>
      <xdr:nvSpPr>
        <xdr:cNvPr id="214" name="Freeform 17"/>
        <xdr:cNvSpPr>
          <a:spLocks/>
        </xdr:cNvSpPr>
      </xdr:nvSpPr>
      <xdr:spPr>
        <a:xfrm>
          <a:off x="8343900" y="9420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0</xdr:rowOff>
    </xdr:to>
    <xdr:sp>
      <xdr:nvSpPr>
        <xdr:cNvPr id="215" name="Freeform 18"/>
        <xdr:cNvSpPr>
          <a:spLocks/>
        </xdr:cNvSpPr>
      </xdr:nvSpPr>
      <xdr:spPr>
        <a:xfrm>
          <a:off x="8343900" y="9991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57</xdr:row>
      <xdr:rowOff>0</xdr:rowOff>
    </xdr:from>
    <xdr:to>
      <xdr:col>10</xdr:col>
      <xdr:colOff>885825</xdr:colOff>
      <xdr:row>57</xdr:row>
      <xdr:rowOff>9525</xdr:rowOff>
    </xdr:to>
    <xdr:sp>
      <xdr:nvSpPr>
        <xdr:cNvPr id="216" name="Freeform 19"/>
        <xdr:cNvSpPr>
          <a:spLocks/>
        </xdr:cNvSpPr>
      </xdr:nvSpPr>
      <xdr:spPr>
        <a:xfrm>
          <a:off x="8343900" y="10753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0</xdr:rowOff>
    </xdr:to>
    <xdr:sp>
      <xdr:nvSpPr>
        <xdr:cNvPr id="217" name="Freeform 20"/>
        <xdr:cNvSpPr>
          <a:spLocks/>
        </xdr:cNvSpPr>
      </xdr:nvSpPr>
      <xdr:spPr>
        <a:xfrm>
          <a:off x="8343900" y="12087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18" name="Freeform 22"/>
        <xdr:cNvSpPr>
          <a:spLocks/>
        </xdr:cNvSpPr>
      </xdr:nvSpPr>
      <xdr:spPr>
        <a:xfrm>
          <a:off x="1066800" y="14087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91</xdr:row>
      <xdr:rowOff>0</xdr:rowOff>
    </xdr:to>
    <xdr:sp>
      <xdr:nvSpPr>
        <xdr:cNvPr id="219" name="Freeform 23"/>
        <xdr:cNvSpPr>
          <a:spLocks/>
        </xdr:cNvSpPr>
      </xdr:nvSpPr>
      <xdr:spPr>
        <a:xfrm>
          <a:off x="1066800" y="17059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9525</xdr:rowOff>
    </xdr:to>
    <xdr:sp>
      <xdr:nvSpPr>
        <xdr:cNvPr id="220" name="Freeform 32"/>
        <xdr:cNvSpPr>
          <a:spLocks/>
        </xdr:cNvSpPr>
      </xdr:nvSpPr>
      <xdr:spPr>
        <a:xfrm>
          <a:off x="8343900" y="9991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56</xdr:row>
      <xdr:rowOff>0</xdr:rowOff>
    </xdr:from>
    <xdr:to>
      <xdr:col>10</xdr:col>
      <xdr:colOff>885825</xdr:colOff>
      <xdr:row>56</xdr:row>
      <xdr:rowOff>9525</xdr:rowOff>
    </xdr:to>
    <xdr:sp>
      <xdr:nvSpPr>
        <xdr:cNvPr id="221" name="Freeform 33"/>
        <xdr:cNvSpPr>
          <a:spLocks/>
        </xdr:cNvSpPr>
      </xdr:nvSpPr>
      <xdr:spPr>
        <a:xfrm>
          <a:off x="8343900" y="10563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9525</xdr:rowOff>
    </xdr:to>
    <xdr:sp>
      <xdr:nvSpPr>
        <xdr:cNvPr id="222" name="Freeform 34"/>
        <xdr:cNvSpPr>
          <a:spLocks/>
        </xdr:cNvSpPr>
      </xdr:nvSpPr>
      <xdr:spPr>
        <a:xfrm>
          <a:off x="8343900" y="1113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62</xdr:row>
      <xdr:rowOff>0</xdr:rowOff>
    </xdr:from>
    <xdr:to>
      <xdr:col>10</xdr:col>
      <xdr:colOff>885825</xdr:colOff>
      <xdr:row>62</xdr:row>
      <xdr:rowOff>9525</xdr:rowOff>
    </xdr:to>
    <xdr:sp>
      <xdr:nvSpPr>
        <xdr:cNvPr id="223" name="Freeform 35"/>
        <xdr:cNvSpPr>
          <a:spLocks/>
        </xdr:cNvSpPr>
      </xdr:nvSpPr>
      <xdr:spPr>
        <a:xfrm>
          <a:off x="8343900" y="11706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9525</xdr:rowOff>
    </xdr:to>
    <xdr:sp>
      <xdr:nvSpPr>
        <xdr:cNvPr id="224" name="Freeform 36"/>
        <xdr:cNvSpPr>
          <a:spLocks/>
        </xdr:cNvSpPr>
      </xdr:nvSpPr>
      <xdr:spPr>
        <a:xfrm>
          <a:off x="8343900" y="12277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9525</xdr:rowOff>
    </xdr:to>
    <xdr:sp>
      <xdr:nvSpPr>
        <xdr:cNvPr id="225" name="Freeform 38"/>
        <xdr:cNvSpPr>
          <a:spLocks/>
        </xdr:cNvSpPr>
      </xdr:nvSpPr>
      <xdr:spPr>
        <a:xfrm>
          <a:off x="1066800" y="135350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9525</xdr:rowOff>
    </xdr:to>
    <xdr:sp>
      <xdr:nvSpPr>
        <xdr:cNvPr id="226" name="Freeform 48"/>
        <xdr:cNvSpPr>
          <a:spLocks/>
        </xdr:cNvSpPr>
      </xdr:nvSpPr>
      <xdr:spPr>
        <a:xfrm>
          <a:off x="8343900" y="12087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92</xdr:row>
      <xdr:rowOff>9525</xdr:rowOff>
    </xdr:to>
    <xdr:sp>
      <xdr:nvSpPr>
        <xdr:cNvPr id="227" name="Freeform 49"/>
        <xdr:cNvSpPr>
          <a:spLocks/>
        </xdr:cNvSpPr>
      </xdr:nvSpPr>
      <xdr:spPr>
        <a:xfrm>
          <a:off x="10668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0</xdr:colOff>
      <xdr:row>93</xdr:row>
      <xdr:rowOff>9525</xdr:rowOff>
    </xdr:to>
    <xdr:sp>
      <xdr:nvSpPr>
        <xdr:cNvPr id="228" name="Freeform 50"/>
        <xdr:cNvSpPr>
          <a:spLocks/>
        </xdr:cNvSpPr>
      </xdr:nvSpPr>
      <xdr:spPr>
        <a:xfrm>
          <a:off x="10668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5</xdr:col>
      <xdr:colOff>19050</xdr:colOff>
      <xdr:row>73</xdr:row>
      <xdr:rowOff>0</xdr:rowOff>
    </xdr:to>
    <xdr:sp>
      <xdr:nvSpPr>
        <xdr:cNvPr id="229" name="Text Box 6"/>
        <xdr:cNvSpPr txBox="1">
          <a:spLocks noChangeArrowheads="1"/>
        </xdr:cNvSpPr>
      </xdr:nvSpPr>
      <xdr:spPr>
        <a:xfrm>
          <a:off x="0" y="136874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30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31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232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33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34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235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236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237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238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239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240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241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242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243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244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245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246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247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248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249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250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251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252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253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254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255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256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257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5</xdr:col>
      <xdr:colOff>19050</xdr:colOff>
      <xdr:row>73</xdr:row>
      <xdr:rowOff>0</xdr:rowOff>
    </xdr:to>
    <xdr:sp>
      <xdr:nvSpPr>
        <xdr:cNvPr id="258" name="Text Box 6"/>
        <xdr:cNvSpPr txBox="1">
          <a:spLocks noChangeArrowheads="1"/>
        </xdr:cNvSpPr>
      </xdr:nvSpPr>
      <xdr:spPr>
        <a:xfrm>
          <a:off x="0" y="136874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59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261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62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63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264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265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266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267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268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269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270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271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272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273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274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275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276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277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278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279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280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281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282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283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284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285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286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68</xdr:row>
      <xdr:rowOff>0</xdr:rowOff>
    </xdr:from>
    <xdr:to>
      <xdr:col>10</xdr:col>
      <xdr:colOff>885825</xdr:colOff>
      <xdr:row>68</xdr:row>
      <xdr:rowOff>0</xdr:rowOff>
    </xdr:to>
    <xdr:sp>
      <xdr:nvSpPr>
        <xdr:cNvPr id="287" name="Freeform 21"/>
        <xdr:cNvSpPr>
          <a:spLocks/>
        </xdr:cNvSpPr>
      </xdr:nvSpPr>
      <xdr:spPr>
        <a:xfrm>
          <a:off x="8343900" y="12849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78</xdr:row>
      <xdr:rowOff>0</xdr:rowOff>
    </xdr:from>
    <xdr:to>
      <xdr:col>10</xdr:col>
      <xdr:colOff>885825</xdr:colOff>
      <xdr:row>78</xdr:row>
      <xdr:rowOff>9525</xdr:rowOff>
    </xdr:to>
    <xdr:sp>
      <xdr:nvSpPr>
        <xdr:cNvPr id="288" name="Freeform 37"/>
        <xdr:cNvSpPr>
          <a:spLocks/>
        </xdr:cNvSpPr>
      </xdr:nvSpPr>
      <xdr:spPr>
        <a:xfrm>
          <a:off x="8343900" y="14639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68</xdr:row>
      <xdr:rowOff>0</xdr:rowOff>
    </xdr:from>
    <xdr:to>
      <xdr:col>10</xdr:col>
      <xdr:colOff>885825</xdr:colOff>
      <xdr:row>68</xdr:row>
      <xdr:rowOff>0</xdr:rowOff>
    </xdr:to>
    <xdr:sp>
      <xdr:nvSpPr>
        <xdr:cNvPr id="289" name="Freeform 21"/>
        <xdr:cNvSpPr>
          <a:spLocks/>
        </xdr:cNvSpPr>
      </xdr:nvSpPr>
      <xdr:spPr>
        <a:xfrm>
          <a:off x="8343900" y="12849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78</xdr:row>
      <xdr:rowOff>0</xdr:rowOff>
    </xdr:from>
    <xdr:to>
      <xdr:col>10</xdr:col>
      <xdr:colOff>885825</xdr:colOff>
      <xdr:row>78</xdr:row>
      <xdr:rowOff>9525</xdr:rowOff>
    </xdr:to>
    <xdr:sp>
      <xdr:nvSpPr>
        <xdr:cNvPr id="290" name="Freeform 37"/>
        <xdr:cNvSpPr>
          <a:spLocks/>
        </xdr:cNvSpPr>
      </xdr:nvSpPr>
      <xdr:spPr>
        <a:xfrm>
          <a:off x="8343900" y="14639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81</xdr:row>
      <xdr:rowOff>0</xdr:rowOff>
    </xdr:from>
    <xdr:to>
      <xdr:col>10</xdr:col>
      <xdr:colOff>885825</xdr:colOff>
      <xdr:row>81</xdr:row>
      <xdr:rowOff>9525</xdr:rowOff>
    </xdr:to>
    <xdr:sp>
      <xdr:nvSpPr>
        <xdr:cNvPr id="291" name="Freeform 38"/>
        <xdr:cNvSpPr>
          <a:spLocks/>
        </xdr:cNvSpPr>
      </xdr:nvSpPr>
      <xdr:spPr>
        <a:xfrm>
          <a:off x="8343900" y="151923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85</xdr:row>
      <xdr:rowOff>0</xdr:rowOff>
    </xdr:from>
    <xdr:to>
      <xdr:col>10</xdr:col>
      <xdr:colOff>885825</xdr:colOff>
      <xdr:row>85</xdr:row>
      <xdr:rowOff>0</xdr:rowOff>
    </xdr:to>
    <xdr:sp>
      <xdr:nvSpPr>
        <xdr:cNvPr id="292" name="Freeform 22"/>
        <xdr:cNvSpPr>
          <a:spLocks/>
        </xdr:cNvSpPr>
      </xdr:nvSpPr>
      <xdr:spPr>
        <a:xfrm>
          <a:off x="8343900" y="159353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0</xdr:rowOff>
    </xdr:to>
    <xdr:sp>
      <xdr:nvSpPr>
        <xdr:cNvPr id="293" name="Freeform 24"/>
        <xdr:cNvSpPr>
          <a:spLocks/>
        </xdr:cNvSpPr>
      </xdr:nvSpPr>
      <xdr:spPr>
        <a:xfrm>
          <a:off x="8343900" y="17630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113</xdr:row>
      <xdr:rowOff>0</xdr:rowOff>
    </xdr:from>
    <xdr:to>
      <xdr:col>10</xdr:col>
      <xdr:colOff>885825</xdr:colOff>
      <xdr:row>113</xdr:row>
      <xdr:rowOff>9525</xdr:rowOff>
    </xdr:to>
    <xdr:sp>
      <xdr:nvSpPr>
        <xdr:cNvPr id="294" name="Freeform 25"/>
        <xdr:cNvSpPr>
          <a:spLocks/>
        </xdr:cNvSpPr>
      </xdr:nvSpPr>
      <xdr:spPr>
        <a:xfrm>
          <a:off x="8343900" y="21135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122</xdr:row>
      <xdr:rowOff>0</xdr:rowOff>
    </xdr:from>
    <xdr:to>
      <xdr:col>10</xdr:col>
      <xdr:colOff>885825</xdr:colOff>
      <xdr:row>122</xdr:row>
      <xdr:rowOff>0</xdr:rowOff>
    </xdr:to>
    <xdr:sp>
      <xdr:nvSpPr>
        <xdr:cNvPr id="295" name="Freeform 26"/>
        <xdr:cNvSpPr>
          <a:spLocks/>
        </xdr:cNvSpPr>
      </xdr:nvSpPr>
      <xdr:spPr>
        <a:xfrm>
          <a:off x="8343900" y="22850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111</xdr:row>
      <xdr:rowOff>0</xdr:rowOff>
    </xdr:from>
    <xdr:to>
      <xdr:col>10</xdr:col>
      <xdr:colOff>885825</xdr:colOff>
      <xdr:row>111</xdr:row>
      <xdr:rowOff>0</xdr:rowOff>
    </xdr:to>
    <xdr:sp>
      <xdr:nvSpPr>
        <xdr:cNvPr id="296" name="Freeform 28"/>
        <xdr:cNvSpPr>
          <a:spLocks/>
        </xdr:cNvSpPr>
      </xdr:nvSpPr>
      <xdr:spPr>
        <a:xfrm>
          <a:off x="8343900" y="20754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9525</xdr:rowOff>
    </xdr:to>
    <xdr:sp>
      <xdr:nvSpPr>
        <xdr:cNvPr id="297" name="Freeform 29"/>
        <xdr:cNvSpPr>
          <a:spLocks/>
        </xdr:cNvSpPr>
      </xdr:nvSpPr>
      <xdr:spPr>
        <a:xfrm>
          <a:off x="8343900" y="24974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116</xdr:row>
      <xdr:rowOff>0</xdr:rowOff>
    </xdr:from>
    <xdr:to>
      <xdr:col>10</xdr:col>
      <xdr:colOff>885825</xdr:colOff>
      <xdr:row>116</xdr:row>
      <xdr:rowOff>9525</xdr:rowOff>
    </xdr:to>
    <xdr:sp>
      <xdr:nvSpPr>
        <xdr:cNvPr id="298" name="Freeform 39"/>
        <xdr:cNvSpPr>
          <a:spLocks/>
        </xdr:cNvSpPr>
      </xdr:nvSpPr>
      <xdr:spPr>
        <a:xfrm>
          <a:off x="8343900" y="21707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299" name="Freeform 40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123</xdr:row>
      <xdr:rowOff>0</xdr:rowOff>
    </xdr:from>
    <xdr:to>
      <xdr:col>10</xdr:col>
      <xdr:colOff>885825</xdr:colOff>
      <xdr:row>123</xdr:row>
      <xdr:rowOff>9525</xdr:rowOff>
    </xdr:to>
    <xdr:sp>
      <xdr:nvSpPr>
        <xdr:cNvPr id="300" name="Freeform 41"/>
        <xdr:cNvSpPr>
          <a:spLocks/>
        </xdr:cNvSpPr>
      </xdr:nvSpPr>
      <xdr:spPr>
        <a:xfrm>
          <a:off x="8343900" y="23040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116</xdr:row>
      <xdr:rowOff>0</xdr:rowOff>
    </xdr:from>
    <xdr:to>
      <xdr:col>10</xdr:col>
      <xdr:colOff>885825</xdr:colOff>
      <xdr:row>116</xdr:row>
      <xdr:rowOff>9525</xdr:rowOff>
    </xdr:to>
    <xdr:sp>
      <xdr:nvSpPr>
        <xdr:cNvPr id="301" name="Freeform 42"/>
        <xdr:cNvSpPr>
          <a:spLocks/>
        </xdr:cNvSpPr>
      </xdr:nvSpPr>
      <xdr:spPr>
        <a:xfrm>
          <a:off x="8343900" y="21707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302" name="Freeform 43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9525</xdr:rowOff>
    </xdr:to>
    <xdr:sp>
      <xdr:nvSpPr>
        <xdr:cNvPr id="303" name="Freeform 49"/>
        <xdr:cNvSpPr>
          <a:spLocks/>
        </xdr:cNvSpPr>
      </xdr:nvSpPr>
      <xdr:spPr>
        <a:xfrm>
          <a:off x="8343900" y="16868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91</xdr:row>
      <xdr:rowOff>0</xdr:rowOff>
    </xdr:from>
    <xdr:to>
      <xdr:col>10</xdr:col>
      <xdr:colOff>885825</xdr:colOff>
      <xdr:row>91</xdr:row>
      <xdr:rowOff>9525</xdr:rowOff>
    </xdr:to>
    <xdr:sp>
      <xdr:nvSpPr>
        <xdr:cNvPr id="304" name="Freeform 50"/>
        <xdr:cNvSpPr>
          <a:spLocks/>
        </xdr:cNvSpPr>
      </xdr:nvSpPr>
      <xdr:spPr>
        <a:xfrm>
          <a:off x="8343900" y="17059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9525</xdr:rowOff>
    </xdr:to>
    <xdr:sp>
      <xdr:nvSpPr>
        <xdr:cNvPr id="305" name="Freeform 51"/>
        <xdr:cNvSpPr>
          <a:spLocks/>
        </xdr:cNvSpPr>
      </xdr:nvSpPr>
      <xdr:spPr>
        <a:xfrm>
          <a:off x="8343900" y="17630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306" name="Freeform 5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307" name="Freeform 53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108</xdr:row>
      <xdr:rowOff>0</xdr:rowOff>
    </xdr:from>
    <xdr:to>
      <xdr:col>10</xdr:col>
      <xdr:colOff>885825</xdr:colOff>
      <xdr:row>108</xdr:row>
      <xdr:rowOff>9525</xdr:rowOff>
    </xdr:to>
    <xdr:sp>
      <xdr:nvSpPr>
        <xdr:cNvPr id="308" name="Freeform 54"/>
        <xdr:cNvSpPr>
          <a:spLocks/>
        </xdr:cNvSpPr>
      </xdr:nvSpPr>
      <xdr:spPr>
        <a:xfrm>
          <a:off x="8343900" y="202025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5</xdr:col>
      <xdr:colOff>19050</xdr:colOff>
      <xdr:row>109</xdr:row>
      <xdr:rowOff>0</xdr:rowOff>
    </xdr:to>
    <xdr:sp>
      <xdr:nvSpPr>
        <xdr:cNvPr id="309" name="Text Box 6"/>
        <xdr:cNvSpPr txBox="1">
          <a:spLocks noChangeArrowheads="1"/>
        </xdr:cNvSpPr>
      </xdr:nvSpPr>
      <xdr:spPr>
        <a:xfrm>
          <a:off x="0" y="203549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310" name="Text Box 2"/>
        <xdr:cNvSpPr txBox="1">
          <a:spLocks noChangeArrowheads="1"/>
        </xdr:cNvSpPr>
      </xdr:nvSpPr>
      <xdr:spPr>
        <a:xfrm>
          <a:off x="0" y="203549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11" name="Text Box 1"/>
        <xdr:cNvSpPr txBox="1">
          <a:spLocks noChangeArrowheads="1"/>
        </xdr:cNvSpPr>
      </xdr:nvSpPr>
      <xdr:spPr>
        <a:xfrm>
          <a:off x="8572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312" name="Text Box 1"/>
        <xdr:cNvSpPr txBox="1">
          <a:spLocks noChangeArrowheads="1"/>
        </xdr:cNvSpPr>
      </xdr:nvSpPr>
      <xdr:spPr>
        <a:xfrm>
          <a:off x="2095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313" name="Text Box 2"/>
        <xdr:cNvSpPr txBox="1">
          <a:spLocks noChangeArrowheads="1"/>
        </xdr:cNvSpPr>
      </xdr:nvSpPr>
      <xdr:spPr>
        <a:xfrm>
          <a:off x="0" y="203549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14" name="Text Box 1"/>
        <xdr:cNvSpPr txBox="1">
          <a:spLocks noChangeArrowheads="1"/>
        </xdr:cNvSpPr>
      </xdr:nvSpPr>
      <xdr:spPr>
        <a:xfrm>
          <a:off x="8572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315" name="Text Box 1"/>
        <xdr:cNvSpPr txBox="1">
          <a:spLocks noChangeArrowheads="1"/>
        </xdr:cNvSpPr>
      </xdr:nvSpPr>
      <xdr:spPr>
        <a:xfrm>
          <a:off x="2095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316" name="Freeform 17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140</xdr:row>
      <xdr:rowOff>0</xdr:rowOff>
    </xdr:from>
    <xdr:to>
      <xdr:col>10</xdr:col>
      <xdr:colOff>885825</xdr:colOff>
      <xdr:row>140</xdr:row>
      <xdr:rowOff>9525</xdr:rowOff>
    </xdr:to>
    <xdr:sp>
      <xdr:nvSpPr>
        <xdr:cNvPr id="317" name="Freeform 19"/>
        <xdr:cNvSpPr>
          <a:spLocks/>
        </xdr:cNvSpPr>
      </xdr:nvSpPr>
      <xdr:spPr>
        <a:xfrm>
          <a:off x="8343900" y="26117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18" name="Freeform 20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19" name="Freeform 21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136</xdr:row>
      <xdr:rowOff>0</xdr:rowOff>
    </xdr:from>
    <xdr:to>
      <xdr:col>10</xdr:col>
      <xdr:colOff>885825</xdr:colOff>
      <xdr:row>136</xdr:row>
      <xdr:rowOff>9525</xdr:rowOff>
    </xdr:to>
    <xdr:sp>
      <xdr:nvSpPr>
        <xdr:cNvPr id="320" name="Freeform 32"/>
        <xdr:cNvSpPr>
          <a:spLocks/>
        </xdr:cNvSpPr>
      </xdr:nvSpPr>
      <xdr:spPr>
        <a:xfrm>
          <a:off x="8343900" y="25355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139</xdr:row>
      <xdr:rowOff>0</xdr:rowOff>
    </xdr:from>
    <xdr:to>
      <xdr:col>10</xdr:col>
      <xdr:colOff>885825</xdr:colOff>
      <xdr:row>139</xdr:row>
      <xdr:rowOff>9525</xdr:rowOff>
    </xdr:to>
    <xdr:sp>
      <xdr:nvSpPr>
        <xdr:cNvPr id="321" name="Freeform 33"/>
        <xdr:cNvSpPr>
          <a:spLocks/>
        </xdr:cNvSpPr>
      </xdr:nvSpPr>
      <xdr:spPr>
        <a:xfrm>
          <a:off x="8343900" y="25927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22" name="Freeform 35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23" name="Freeform 36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24" name="Freeform 37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25" name="Freeform 4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326" name="Freeform 17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140</xdr:row>
      <xdr:rowOff>0</xdr:rowOff>
    </xdr:from>
    <xdr:to>
      <xdr:col>10</xdr:col>
      <xdr:colOff>885825</xdr:colOff>
      <xdr:row>140</xdr:row>
      <xdr:rowOff>9525</xdr:rowOff>
    </xdr:to>
    <xdr:sp>
      <xdr:nvSpPr>
        <xdr:cNvPr id="327" name="Freeform 19"/>
        <xdr:cNvSpPr>
          <a:spLocks/>
        </xdr:cNvSpPr>
      </xdr:nvSpPr>
      <xdr:spPr>
        <a:xfrm>
          <a:off x="8343900" y="26117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28" name="Freeform 20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29" name="Freeform 21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136</xdr:row>
      <xdr:rowOff>0</xdr:rowOff>
    </xdr:from>
    <xdr:to>
      <xdr:col>10</xdr:col>
      <xdr:colOff>885825</xdr:colOff>
      <xdr:row>136</xdr:row>
      <xdr:rowOff>9525</xdr:rowOff>
    </xdr:to>
    <xdr:sp>
      <xdr:nvSpPr>
        <xdr:cNvPr id="330" name="Freeform 32"/>
        <xdr:cNvSpPr>
          <a:spLocks/>
        </xdr:cNvSpPr>
      </xdr:nvSpPr>
      <xdr:spPr>
        <a:xfrm>
          <a:off x="8343900" y="25355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139</xdr:row>
      <xdr:rowOff>0</xdr:rowOff>
    </xdr:from>
    <xdr:to>
      <xdr:col>10</xdr:col>
      <xdr:colOff>885825</xdr:colOff>
      <xdr:row>139</xdr:row>
      <xdr:rowOff>9525</xdr:rowOff>
    </xdr:to>
    <xdr:sp>
      <xdr:nvSpPr>
        <xdr:cNvPr id="331" name="Freeform 33"/>
        <xdr:cNvSpPr>
          <a:spLocks/>
        </xdr:cNvSpPr>
      </xdr:nvSpPr>
      <xdr:spPr>
        <a:xfrm>
          <a:off x="8343900" y="25927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32" name="Freeform 35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33" name="Freeform 36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34" name="Freeform 37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35" name="Freeform 4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36" name="Freeform 21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37" name="Freeform 37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38" name="Freeform 21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39" name="Freeform 37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40" name="Freeform 3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41" name="Freeform 22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342" name="Freeform 54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43" name="Freeform 2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44" name="Freeform 29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45" name="Freeform 54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346" name="Freeform 54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47" name="Freeform 2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48" name="Freeform 29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49" name="Freeform 54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50" name="Text Box 2"/>
        <xdr:cNvSpPr txBox="1">
          <a:spLocks noChangeArrowheads="1"/>
        </xdr:cNvSpPr>
      </xdr:nvSpPr>
      <xdr:spPr>
        <a:xfrm>
          <a:off x="0" y="70675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351" name="Text Box 1"/>
        <xdr:cNvSpPr txBox="1">
          <a:spLocks noChangeArrowheads="1"/>
        </xdr:cNvSpPr>
      </xdr:nvSpPr>
      <xdr:spPr>
        <a:xfrm>
          <a:off x="8572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52" name="Text Box 1"/>
        <xdr:cNvSpPr txBox="1">
          <a:spLocks noChangeArrowheads="1"/>
        </xdr:cNvSpPr>
      </xdr:nvSpPr>
      <xdr:spPr>
        <a:xfrm>
          <a:off x="2095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53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54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355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356" name="Text Box 2"/>
        <xdr:cNvSpPr txBox="1">
          <a:spLocks noChangeArrowheads="1"/>
        </xdr:cNvSpPr>
      </xdr:nvSpPr>
      <xdr:spPr>
        <a:xfrm>
          <a:off x="0" y="203549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57" name="Text Box 1"/>
        <xdr:cNvSpPr txBox="1">
          <a:spLocks noChangeArrowheads="1"/>
        </xdr:cNvSpPr>
      </xdr:nvSpPr>
      <xdr:spPr>
        <a:xfrm>
          <a:off x="8572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358" name="Text Box 1"/>
        <xdr:cNvSpPr txBox="1">
          <a:spLocks noChangeArrowheads="1"/>
        </xdr:cNvSpPr>
      </xdr:nvSpPr>
      <xdr:spPr>
        <a:xfrm>
          <a:off x="2095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59" name="Text Box 2"/>
        <xdr:cNvSpPr txBox="1">
          <a:spLocks noChangeArrowheads="1"/>
        </xdr:cNvSpPr>
      </xdr:nvSpPr>
      <xdr:spPr>
        <a:xfrm>
          <a:off x="0" y="9144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60" name="Text Box 1"/>
        <xdr:cNvSpPr txBox="1">
          <a:spLocks noChangeArrowheads="1"/>
        </xdr:cNvSpPr>
      </xdr:nvSpPr>
      <xdr:spPr>
        <a:xfrm>
          <a:off x="857250" y="106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5</xdr:col>
      <xdr:colOff>19050</xdr:colOff>
      <xdr:row>38</xdr:row>
      <xdr:rowOff>0</xdr:rowOff>
    </xdr:to>
    <xdr:sp>
      <xdr:nvSpPr>
        <xdr:cNvPr id="361" name="Text Box 6"/>
        <xdr:cNvSpPr txBox="1">
          <a:spLocks noChangeArrowheads="1"/>
        </xdr:cNvSpPr>
      </xdr:nvSpPr>
      <xdr:spPr>
        <a:xfrm>
          <a:off x="0" y="706755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2" name="Text Box 1"/>
        <xdr:cNvSpPr txBox="1">
          <a:spLocks noChangeArrowheads="1"/>
        </xdr:cNvSpPr>
      </xdr:nvSpPr>
      <xdr:spPr>
        <a:xfrm>
          <a:off x="209550" y="106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63" name="Text Box 2"/>
        <xdr:cNvSpPr txBox="1">
          <a:spLocks noChangeArrowheads="1"/>
        </xdr:cNvSpPr>
      </xdr:nvSpPr>
      <xdr:spPr>
        <a:xfrm>
          <a:off x="0" y="70675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364" name="Text Box 1"/>
        <xdr:cNvSpPr txBox="1">
          <a:spLocks noChangeArrowheads="1"/>
        </xdr:cNvSpPr>
      </xdr:nvSpPr>
      <xdr:spPr>
        <a:xfrm>
          <a:off x="8572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65" name="Text Box 1"/>
        <xdr:cNvSpPr txBox="1">
          <a:spLocks noChangeArrowheads="1"/>
        </xdr:cNvSpPr>
      </xdr:nvSpPr>
      <xdr:spPr>
        <a:xfrm>
          <a:off x="2095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66" name="Text Box 2"/>
        <xdr:cNvSpPr txBox="1">
          <a:spLocks noChangeArrowheads="1"/>
        </xdr:cNvSpPr>
      </xdr:nvSpPr>
      <xdr:spPr>
        <a:xfrm>
          <a:off x="0" y="70675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367" name="Text Box 1"/>
        <xdr:cNvSpPr txBox="1">
          <a:spLocks noChangeArrowheads="1"/>
        </xdr:cNvSpPr>
      </xdr:nvSpPr>
      <xdr:spPr>
        <a:xfrm>
          <a:off x="8572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68" name="Text Box 1"/>
        <xdr:cNvSpPr txBox="1">
          <a:spLocks noChangeArrowheads="1"/>
        </xdr:cNvSpPr>
      </xdr:nvSpPr>
      <xdr:spPr>
        <a:xfrm>
          <a:off x="2095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44</xdr:row>
      <xdr:rowOff>0</xdr:rowOff>
    </xdr:from>
    <xdr:to>
      <xdr:col>10</xdr:col>
      <xdr:colOff>885825</xdr:colOff>
      <xdr:row>44</xdr:row>
      <xdr:rowOff>9525</xdr:rowOff>
    </xdr:to>
    <xdr:sp>
      <xdr:nvSpPr>
        <xdr:cNvPr id="369" name="Freeform 15"/>
        <xdr:cNvSpPr>
          <a:spLocks/>
        </xdr:cNvSpPr>
      </xdr:nvSpPr>
      <xdr:spPr>
        <a:xfrm>
          <a:off x="8343900" y="8248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20</xdr:row>
      <xdr:rowOff>0</xdr:rowOff>
    </xdr:from>
    <xdr:to>
      <xdr:col>10</xdr:col>
      <xdr:colOff>885825</xdr:colOff>
      <xdr:row>20</xdr:row>
      <xdr:rowOff>9525</xdr:rowOff>
    </xdr:to>
    <xdr:sp>
      <xdr:nvSpPr>
        <xdr:cNvPr id="370" name="Freeform 16"/>
        <xdr:cNvSpPr>
          <a:spLocks/>
        </xdr:cNvSpPr>
      </xdr:nvSpPr>
      <xdr:spPr>
        <a:xfrm>
          <a:off x="8343900" y="361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44</xdr:row>
      <xdr:rowOff>0</xdr:rowOff>
    </xdr:from>
    <xdr:to>
      <xdr:col>10</xdr:col>
      <xdr:colOff>885825</xdr:colOff>
      <xdr:row>44</xdr:row>
      <xdr:rowOff>9525</xdr:rowOff>
    </xdr:to>
    <xdr:sp>
      <xdr:nvSpPr>
        <xdr:cNvPr id="371" name="Freeform 15"/>
        <xdr:cNvSpPr>
          <a:spLocks/>
        </xdr:cNvSpPr>
      </xdr:nvSpPr>
      <xdr:spPr>
        <a:xfrm>
          <a:off x="8343900" y="8248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20</xdr:row>
      <xdr:rowOff>0</xdr:rowOff>
    </xdr:from>
    <xdr:to>
      <xdr:col>10</xdr:col>
      <xdr:colOff>885825</xdr:colOff>
      <xdr:row>20</xdr:row>
      <xdr:rowOff>9525</xdr:rowOff>
    </xdr:to>
    <xdr:sp>
      <xdr:nvSpPr>
        <xdr:cNvPr id="372" name="Freeform 16"/>
        <xdr:cNvSpPr>
          <a:spLocks/>
        </xdr:cNvSpPr>
      </xdr:nvSpPr>
      <xdr:spPr>
        <a:xfrm>
          <a:off x="8343900" y="361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0</xdr:rowOff>
    </xdr:to>
    <xdr:sp>
      <xdr:nvSpPr>
        <xdr:cNvPr id="373" name="Freeform 14"/>
        <xdr:cNvSpPr>
          <a:spLocks/>
        </xdr:cNvSpPr>
      </xdr:nvSpPr>
      <xdr:spPr>
        <a:xfrm>
          <a:off x="8343900" y="11134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50</xdr:row>
      <xdr:rowOff>0</xdr:rowOff>
    </xdr:from>
    <xdr:to>
      <xdr:col>10</xdr:col>
      <xdr:colOff>885825</xdr:colOff>
      <xdr:row>50</xdr:row>
      <xdr:rowOff>9525</xdr:rowOff>
    </xdr:to>
    <xdr:sp>
      <xdr:nvSpPr>
        <xdr:cNvPr id="374" name="Freeform 17"/>
        <xdr:cNvSpPr>
          <a:spLocks/>
        </xdr:cNvSpPr>
      </xdr:nvSpPr>
      <xdr:spPr>
        <a:xfrm>
          <a:off x="8343900" y="9420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0</xdr:rowOff>
    </xdr:to>
    <xdr:sp>
      <xdr:nvSpPr>
        <xdr:cNvPr id="375" name="Freeform 18"/>
        <xdr:cNvSpPr>
          <a:spLocks/>
        </xdr:cNvSpPr>
      </xdr:nvSpPr>
      <xdr:spPr>
        <a:xfrm>
          <a:off x="8343900" y="9991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57</xdr:row>
      <xdr:rowOff>0</xdr:rowOff>
    </xdr:from>
    <xdr:to>
      <xdr:col>10</xdr:col>
      <xdr:colOff>885825</xdr:colOff>
      <xdr:row>57</xdr:row>
      <xdr:rowOff>9525</xdr:rowOff>
    </xdr:to>
    <xdr:sp>
      <xdr:nvSpPr>
        <xdr:cNvPr id="376" name="Freeform 19"/>
        <xdr:cNvSpPr>
          <a:spLocks/>
        </xdr:cNvSpPr>
      </xdr:nvSpPr>
      <xdr:spPr>
        <a:xfrm>
          <a:off x="8343900" y="10753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0</xdr:rowOff>
    </xdr:to>
    <xdr:sp>
      <xdr:nvSpPr>
        <xdr:cNvPr id="377" name="Freeform 20"/>
        <xdr:cNvSpPr>
          <a:spLocks/>
        </xdr:cNvSpPr>
      </xdr:nvSpPr>
      <xdr:spPr>
        <a:xfrm>
          <a:off x="8343900" y="12087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78" name="Freeform 22"/>
        <xdr:cNvSpPr>
          <a:spLocks/>
        </xdr:cNvSpPr>
      </xdr:nvSpPr>
      <xdr:spPr>
        <a:xfrm>
          <a:off x="1066800" y="14087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91</xdr:row>
      <xdr:rowOff>0</xdr:rowOff>
    </xdr:to>
    <xdr:sp>
      <xdr:nvSpPr>
        <xdr:cNvPr id="379" name="Freeform 23"/>
        <xdr:cNvSpPr>
          <a:spLocks/>
        </xdr:cNvSpPr>
      </xdr:nvSpPr>
      <xdr:spPr>
        <a:xfrm>
          <a:off x="1066800" y="17059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9525</xdr:rowOff>
    </xdr:to>
    <xdr:sp>
      <xdr:nvSpPr>
        <xdr:cNvPr id="380" name="Freeform 32"/>
        <xdr:cNvSpPr>
          <a:spLocks/>
        </xdr:cNvSpPr>
      </xdr:nvSpPr>
      <xdr:spPr>
        <a:xfrm>
          <a:off x="8343900" y="9991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56</xdr:row>
      <xdr:rowOff>0</xdr:rowOff>
    </xdr:from>
    <xdr:to>
      <xdr:col>10</xdr:col>
      <xdr:colOff>885825</xdr:colOff>
      <xdr:row>56</xdr:row>
      <xdr:rowOff>9525</xdr:rowOff>
    </xdr:to>
    <xdr:sp>
      <xdr:nvSpPr>
        <xdr:cNvPr id="381" name="Freeform 33"/>
        <xdr:cNvSpPr>
          <a:spLocks/>
        </xdr:cNvSpPr>
      </xdr:nvSpPr>
      <xdr:spPr>
        <a:xfrm>
          <a:off x="8343900" y="10563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9525</xdr:rowOff>
    </xdr:to>
    <xdr:sp>
      <xdr:nvSpPr>
        <xdr:cNvPr id="382" name="Freeform 34"/>
        <xdr:cNvSpPr>
          <a:spLocks/>
        </xdr:cNvSpPr>
      </xdr:nvSpPr>
      <xdr:spPr>
        <a:xfrm>
          <a:off x="8343900" y="1113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62</xdr:row>
      <xdr:rowOff>0</xdr:rowOff>
    </xdr:from>
    <xdr:to>
      <xdr:col>10</xdr:col>
      <xdr:colOff>885825</xdr:colOff>
      <xdr:row>62</xdr:row>
      <xdr:rowOff>9525</xdr:rowOff>
    </xdr:to>
    <xdr:sp>
      <xdr:nvSpPr>
        <xdr:cNvPr id="383" name="Freeform 35"/>
        <xdr:cNvSpPr>
          <a:spLocks/>
        </xdr:cNvSpPr>
      </xdr:nvSpPr>
      <xdr:spPr>
        <a:xfrm>
          <a:off x="8343900" y="11706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9525</xdr:rowOff>
    </xdr:to>
    <xdr:sp>
      <xdr:nvSpPr>
        <xdr:cNvPr id="384" name="Freeform 36"/>
        <xdr:cNvSpPr>
          <a:spLocks/>
        </xdr:cNvSpPr>
      </xdr:nvSpPr>
      <xdr:spPr>
        <a:xfrm>
          <a:off x="8343900" y="12277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9525</xdr:rowOff>
    </xdr:to>
    <xdr:sp>
      <xdr:nvSpPr>
        <xdr:cNvPr id="385" name="Freeform 38"/>
        <xdr:cNvSpPr>
          <a:spLocks/>
        </xdr:cNvSpPr>
      </xdr:nvSpPr>
      <xdr:spPr>
        <a:xfrm>
          <a:off x="1066800" y="135350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9525</xdr:rowOff>
    </xdr:to>
    <xdr:sp>
      <xdr:nvSpPr>
        <xdr:cNvPr id="386" name="Freeform 48"/>
        <xdr:cNvSpPr>
          <a:spLocks/>
        </xdr:cNvSpPr>
      </xdr:nvSpPr>
      <xdr:spPr>
        <a:xfrm>
          <a:off x="8343900" y="12087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92</xdr:row>
      <xdr:rowOff>9525</xdr:rowOff>
    </xdr:to>
    <xdr:sp>
      <xdr:nvSpPr>
        <xdr:cNvPr id="387" name="Freeform 49"/>
        <xdr:cNvSpPr>
          <a:spLocks/>
        </xdr:cNvSpPr>
      </xdr:nvSpPr>
      <xdr:spPr>
        <a:xfrm>
          <a:off x="10668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0</xdr:colOff>
      <xdr:row>93</xdr:row>
      <xdr:rowOff>9525</xdr:rowOff>
    </xdr:to>
    <xdr:sp>
      <xdr:nvSpPr>
        <xdr:cNvPr id="388" name="Freeform 50"/>
        <xdr:cNvSpPr>
          <a:spLocks/>
        </xdr:cNvSpPr>
      </xdr:nvSpPr>
      <xdr:spPr>
        <a:xfrm>
          <a:off x="10668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0</xdr:rowOff>
    </xdr:to>
    <xdr:sp>
      <xdr:nvSpPr>
        <xdr:cNvPr id="389" name="Freeform 14"/>
        <xdr:cNvSpPr>
          <a:spLocks/>
        </xdr:cNvSpPr>
      </xdr:nvSpPr>
      <xdr:spPr>
        <a:xfrm>
          <a:off x="8343900" y="11134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50</xdr:row>
      <xdr:rowOff>0</xdr:rowOff>
    </xdr:from>
    <xdr:to>
      <xdr:col>10</xdr:col>
      <xdr:colOff>885825</xdr:colOff>
      <xdr:row>50</xdr:row>
      <xdr:rowOff>9525</xdr:rowOff>
    </xdr:to>
    <xdr:sp>
      <xdr:nvSpPr>
        <xdr:cNvPr id="390" name="Freeform 17"/>
        <xdr:cNvSpPr>
          <a:spLocks/>
        </xdr:cNvSpPr>
      </xdr:nvSpPr>
      <xdr:spPr>
        <a:xfrm>
          <a:off x="8343900" y="9420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0</xdr:rowOff>
    </xdr:to>
    <xdr:sp>
      <xdr:nvSpPr>
        <xdr:cNvPr id="391" name="Freeform 18"/>
        <xdr:cNvSpPr>
          <a:spLocks/>
        </xdr:cNvSpPr>
      </xdr:nvSpPr>
      <xdr:spPr>
        <a:xfrm>
          <a:off x="8343900" y="9991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57</xdr:row>
      <xdr:rowOff>0</xdr:rowOff>
    </xdr:from>
    <xdr:to>
      <xdr:col>10</xdr:col>
      <xdr:colOff>885825</xdr:colOff>
      <xdr:row>57</xdr:row>
      <xdr:rowOff>9525</xdr:rowOff>
    </xdr:to>
    <xdr:sp>
      <xdr:nvSpPr>
        <xdr:cNvPr id="392" name="Freeform 19"/>
        <xdr:cNvSpPr>
          <a:spLocks/>
        </xdr:cNvSpPr>
      </xdr:nvSpPr>
      <xdr:spPr>
        <a:xfrm>
          <a:off x="8343900" y="10753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0</xdr:rowOff>
    </xdr:to>
    <xdr:sp>
      <xdr:nvSpPr>
        <xdr:cNvPr id="393" name="Freeform 20"/>
        <xdr:cNvSpPr>
          <a:spLocks/>
        </xdr:cNvSpPr>
      </xdr:nvSpPr>
      <xdr:spPr>
        <a:xfrm>
          <a:off x="8343900" y="12087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94" name="Freeform 22"/>
        <xdr:cNvSpPr>
          <a:spLocks/>
        </xdr:cNvSpPr>
      </xdr:nvSpPr>
      <xdr:spPr>
        <a:xfrm>
          <a:off x="1066800" y="14087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91</xdr:row>
      <xdr:rowOff>0</xdr:rowOff>
    </xdr:to>
    <xdr:sp>
      <xdr:nvSpPr>
        <xdr:cNvPr id="395" name="Freeform 23"/>
        <xdr:cNvSpPr>
          <a:spLocks/>
        </xdr:cNvSpPr>
      </xdr:nvSpPr>
      <xdr:spPr>
        <a:xfrm>
          <a:off x="1066800" y="17059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9525</xdr:rowOff>
    </xdr:to>
    <xdr:sp>
      <xdr:nvSpPr>
        <xdr:cNvPr id="396" name="Freeform 32"/>
        <xdr:cNvSpPr>
          <a:spLocks/>
        </xdr:cNvSpPr>
      </xdr:nvSpPr>
      <xdr:spPr>
        <a:xfrm>
          <a:off x="8343900" y="9991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56</xdr:row>
      <xdr:rowOff>0</xdr:rowOff>
    </xdr:from>
    <xdr:to>
      <xdr:col>10</xdr:col>
      <xdr:colOff>885825</xdr:colOff>
      <xdr:row>56</xdr:row>
      <xdr:rowOff>9525</xdr:rowOff>
    </xdr:to>
    <xdr:sp>
      <xdr:nvSpPr>
        <xdr:cNvPr id="397" name="Freeform 33"/>
        <xdr:cNvSpPr>
          <a:spLocks/>
        </xdr:cNvSpPr>
      </xdr:nvSpPr>
      <xdr:spPr>
        <a:xfrm>
          <a:off x="8343900" y="10563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9525</xdr:rowOff>
    </xdr:to>
    <xdr:sp>
      <xdr:nvSpPr>
        <xdr:cNvPr id="398" name="Freeform 34"/>
        <xdr:cNvSpPr>
          <a:spLocks/>
        </xdr:cNvSpPr>
      </xdr:nvSpPr>
      <xdr:spPr>
        <a:xfrm>
          <a:off x="8343900" y="1113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62</xdr:row>
      <xdr:rowOff>0</xdr:rowOff>
    </xdr:from>
    <xdr:to>
      <xdr:col>10</xdr:col>
      <xdr:colOff>885825</xdr:colOff>
      <xdr:row>62</xdr:row>
      <xdr:rowOff>9525</xdr:rowOff>
    </xdr:to>
    <xdr:sp>
      <xdr:nvSpPr>
        <xdr:cNvPr id="399" name="Freeform 35"/>
        <xdr:cNvSpPr>
          <a:spLocks/>
        </xdr:cNvSpPr>
      </xdr:nvSpPr>
      <xdr:spPr>
        <a:xfrm>
          <a:off x="8343900" y="11706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9525</xdr:rowOff>
    </xdr:to>
    <xdr:sp>
      <xdr:nvSpPr>
        <xdr:cNvPr id="400" name="Freeform 36"/>
        <xdr:cNvSpPr>
          <a:spLocks/>
        </xdr:cNvSpPr>
      </xdr:nvSpPr>
      <xdr:spPr>
        <a:xfrm>
          <a:off x="8343900" y="12277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9525</xdr:rowOff>
    </xdr:to>
    <xdr:sp>
      <xdr:nvSpPr>
        <xdr:cNvPr id="401" name="Freeform 38"/>
        <xdr:cNvSpPr>
          <a:spLocks/>
        </xdr:cNvSpPr>
      </xdr:nvSpPr>
      <xdr:spPr>
        <a:xfrm>
          <a:off x="1066800" y="135350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9525</xdr:rowOff>
    </xdr:to>
    <xdr:sp>
      <xdr:nvSpPr>
        <xdr:cNvPr id="402" name="Freeform 48"/>
        <xdr:cNvSpPr>
          <a:spLocks/>
        </xdr:cNvSpPr>
      </xdr:nvSpPr>
      <xdr:spPr>
        <a:xfrm>
          <a:off x="8343900" y="12087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92</xdr:row>
      <xdr:rowOff>9525</xdr:rowOff>
    </xdr:to>
    <xdr:sp>
      <xdr:nvSpPr>
        <xdr:cNvPr id="403" name="Freeform 49"/>
        <xdr:cNvSpPr>
          <a:spLocks/>
        </xdr:cNvSpPr>
      </xdr:nvSpPr>
      <xdr:spPr>
        <a:xfrm>
          <a:off x="10668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0</xdr:colOff>
      <xdr:row>93</xdr:row>
      <xdr:rowOff>9525</xdr:rowOff>
    </xdr:to>
    <xdr:sp>
      <xdr:nvSpPr>
        <xdr:cNvPr id="404" name="Freeform 50"/>
        <xdr:cNvSpPr>
          <a:spLocks/>
        </xdr:cNvSpPr>
      </xdr:nvSpPr>
      <xdr:spPr>
        <a:xfrm>
          <a:off x="10668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5</xdr:col>
      <xdr:colOff>19050</xdr:colOff>
      <xdr:row>73</xdr:row>
      <xdr:rowOff>0</xdr:rowOff>
    </xdr:to>
    <xdr:sp>
      <xdr:nvSpPr>
        <xdr:cNvPr id="405" name="Text Box 6"/>
        <xdr:cNvSpPr txBox="1">
          <a:spLocks noChangeArrowheads="1"/>
        </xdr:cNvSpPr>
      </xdr:nvSpPr>
      <xdr:spPr>
        <a:xfrm>
          <a:off x="0" y="136874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06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07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408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09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10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411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412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413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414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415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416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417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418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419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420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421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422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423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424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425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426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427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428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429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430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431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432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433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5</xdr:col>
      <xdr:colOff>19050</xdr:colOff>
      <xdr:row>73</xdr:row>
      <xdr:rowOff>0</xdr:rowOff>
    </xdr:to>
    <xdr:sp>
      <xdr:nvSpPr>
        <xdr:cNvPr id="434" name="Text Box 6"/>
        <xdr:cNvSpPr txBox="1">
          <a:spLocks noChangeArrowheads="1"/>
        </xdr:cNvSpPr>
      </xdr:nvSpPr>
      <xdr:spPr>
        <a:xfrm>
          <a:off x="0" y="136874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35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36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437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38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39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440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441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442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443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444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445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446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447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448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449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450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451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452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453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454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455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456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457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458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459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460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461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462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68</xdr:row>
      <xdr:rowOff>0</xdr:rowOff>
    </xdr:from>
    <xdr:to>
      <xdr:col>10</xdr:col>
      <xdr:colOff>885825</xdr:colOff>
      <xdr:row>68</xdr:row>
      <xdr:rowOff>0</xdr:rowOff>
    </xdr:to>
    <xdr:sp>
      <xdr:nvSpPr>
        <xdr:cNvPr id="463" name="Freeform 21"/>
        <xdr:cNvSpPr>
          <a:spLocks/>
        </xdr:cNvSpPr>
      </xdr:nvSpPr>
      <xdr:spPr>
        <a:xfrm>
          <a:off x="8343900" y="12849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78</xdr:row>
      <xdr:rowOff>0</xdr:rowOff>
    </xdr:from>
    <xdr:to>
      <xdr:col>10</xdr:col>
      <xdr:colOff>885825</xdr:colOff>
      <xdr:row>78</xdr:row>
      <xdr:rowOff>9525</xdr:rowOff>
    </xdr:to>
    <xdr:sp>
      <xdr:nvSpPr>
        <xdr:cNvPr id="464" name="Freeform 37"/>
        <xdr:cNvSpPr>
          <a:spLocks/>
        </xdr:cNvSpPr>
      </xdr:nvSpPr>
      <xdr:spPr>
        <a:xfrm>
          <a:off x="8343900" y="14639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68</xdr:row>
      <xdr:rowOff>0</xdr:rowOff>
    </xdr:from>
    <xdr:to>
      <xdr:col>10</xdr:col>
      <xdr:colOff>885825</xdr:colOff>
      <xdr:row>68</xdr:row>
      <xdr:rowOff>0</xdr:rowOff>
    </xdr:to>
    <xdr:sp>
      <xdr:nvSpPr>
        <xdr:cNvPr id="465" name="Freeform 21"/>
        <xdr:cNvSpPr>
          <a:spLocks/>
        </xdr:cNvSpPr>
      </xdr:nvSpPr>
      <xdr:spPr>
        <a:xfrm>
          <a:off x="8343900" y="12849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78</xdr:row>
      <xdr:rowOff>0</xdr:rowOff>
    </xdr:from>
    <xdr:to>
      <xdr:col>10</xdr:col>
      <xdr:colOff>885825</xdr:colOff>
      <xdr:row>78</xdr:row>
      <xdr:rowOff>9525</xdr:rowOff>
    </xdr:to>
    <xdr:sp>
      <xdr:nvSpPr>
        <xdr:cNvPr id="466" name="Freeform 37"/>
        <xdr:cNvSpPr>
          <a:spLocks/>
        </xdr:cNvSpPr>
      </xdr:nvSpPr>
      <xdr:spPr>
        <a:xfrm>
          <a:off x="8343900" y="14639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81</xdr:row>
      <xdr:rowOff>0</xdr:rowOff>
    </xdr:from>
    <xdr:to>
      <xdr:col>10</xdr:col>
      <xdr:colOff>885825</xdr:colOff>
      <xdr:row>81</xdr:row>
      <xdr:rowOff>9525</xdr:rowOff>
    </xdr:to>
    <xdr:sp>
      <xdr:nvSpPr>
        <xdr:cNvPr id="467" name="Freeform 38"/>
        <xdr:cNvSpPr>
          <a:spLocks/>
        </xdr:cNvSpPr>
      </xdr:nvSpPr>
      <xdr:spPr>
        <a:xfrm>
          <a:off x="8343900" y="151923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85</xdr:row>
      <xdr:rowOff>0</xdr:rowOff>
    </xdr:from>
    <xdr:to>
      <xdr:col>10</xdr:col>
      <xdr:colOff>885825</xdr:colOff>
      <xdr:row>85</xdr:row>
      <xdr:rowOff>0</xdr:rowOff>
    </xdr:to>
    <xdr:sp>
      <xdr:nvSpPr>
        <xdr:cNvPr id="468" name="Freeform 22"/>
        <xdr:cNvSpPr>
          <a:spLocks/>
        </xdr:cNvSpPr>
      </xdr:nvSpPr>
      <xdr:spPr>
        <a:xfrm>
          <a:off x="8343900" y="159353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0</xdr:rowOff>
    </xdr:to>
    <xdr:sp>
      <xdr:nvSpPr>
        <xdr:cNvPr id="469" name="Freeform 24"/>
        <xdr:cNvSpPr>
          <a:spLocks/>
        </xdr:cNvSpPr>
      </xdr:nvSpPr>
      <xdr:spPr>
        <a:xfrm>
          <a:off x="8343900" y="17630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113</xdr:row>
      <xdr:rowOff>0</xdr:rowOff>
    </xdr:from>
    <xdr:to>
      <xdr:col>10</xdr:col>
      <xdr:colOff>885825</xdr:colOff>
      <xdr:row>113</xdr:row>
      <xdr:rowOff>9525</xdr:rowOff>
    </xdr:to>
    <xdr:sp>
      <xdr:nvSpPr>
        <xdr:cNvPr id="470" name="Freeform 25"/>
        <xdr:cNvSpPr>
          <a:spLocks/>
        </xdr:cNvSpPr>
      </xdr:nvSpPr>
      <xdr:spPr>
        <a:xfrm>
          <a:off x="8343900" y="21135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122</xdr:row>
      <xdr:rowOff>0</xdr:rowOff>
    </xdr:from>
    <xdr:to>
      <xdr:col>10</xdr:col>
      <xdr:colOff>885825</xdr:colOff>
      <xdr:row>122</xdr:row>
      <xdr:rowOff>0</xdr:rowOff>
    </xdr:to>
    <xdr:sp>
      <xdr:nvSpPr>
        <xdr:cNvPr id="471" name="Freeform 26"/>
        <xdr:cNvSpPr>
          <a:spLocks/>
        </xdr:cNvSpPr>
      </xdr:nvSpPr>
      <xdr:spPr>
        <a:xfrm>
          <a:off x="8343900" y="22850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111</xdr:row>
      <xdr:rowOff>0</xdr:rowOff>
    </xdr:from>
    <xdr:to>
      <xdr:col>10</xdr:col>
      <xdr:colOff>885825</xdr:colOff>
      <xdr:row>111</xdr:row>
      <xdr:rowOff>0</xdr:rowOff>
    </xdr:to>
    <xdr:sp>
      <xdr:nvSpPr>
        <xdr:cNvPr id="472" name="Freeform 28"/>
        <xdr:cNvSpPr>
          <a:spLocks/>
        </xdr:cNvSpPr>
      </xdr:nvSpPr>
      <xdr:spPr>
        <a:xfrm>
          <a:off x="8343900" y="20754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9525</xdr:rowOff>
    </xdr:to>
    <xdr:sp>
      <xdr:nvSpPr>
        <xdr:cNvPr id="473" name="Freeform 29"/>
        <xdr:cNvSpPr>
          <a:spLocks/>
        </xdr:cNvSpPr>
      </xdr:nvSpPr>
      <xdr:spPr>
        <a:xfrm>
          <a:off x="8343900" y="24974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116</xdr:row>
      <xdr:rowOff>0</xdr:rowOff>
    </xdr:from>
    <xdr:to>
      <xdr:col>10</xdr:col>
      <xdr:colOff>885825</xdr:colOff>
      <xdr:row>116</xdr:row>
      <xdr:rowOff>9525</xdr:rowOff>
    </xdr:to>
    <xdr:sp>
      <xdr:nvSpPr>
        <xdr:cNvPr id="474" name="Freeform 39"/>
        <xdr:cNvSpPr>
          <a:spLocks/>
        </xdr:cNvSpPr>
      </xdr:nvSpPr>
      <xdr:spPr>
        <a:xfrm>
          <a:off x="8343900" y="21707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475" name="Freeform 40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123</xdr:row>
      <xdr:rowOff>0</xdr:rowOff>
    </xdr:from>
    <xdr:to>
      <xdr:col>10</xdr:col>
      <xdr:colOff>885825</xdr:colOff>
      <xdr:row>123</xdr:row>
      <xdr:rowOff>9525</xdr:rowOff>
    </xdr:to>
    <xdr:sp>
      <xdr:nvSpPr>
        <xdr:cNvPr id="476" name="Freeform 41"/>
        <xdr:cNvSpPr>
          <a:spLocks/>
        </xdr:cNvSpPr>
      </xdr:nvSpPr>
      <xdr:spPr>
        <a:xfrm>
          <a:off x="8343900" y="23040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116</xdr:row>
      <xdr:rowOff>0</xdr:rowOff>
    </xdr:from>
    <xdr:to>
      <xdr:col>10</xdr:col>
      <xdr:colOff>885825</xdr:colOff>
      <xdr:row>116</xdr:row>
      <xdr:rowOff>9525</xdr:rowOff>
    </xdr:to>
    <xdr:sp>
      <xdr:nvSpPr>
        <xdr:cNvPr id="477" name="Freeform 42"/>
        <xdr:cNvSpPr>
          <a:spLocks/>
        </xdr:cNvSpPr>
      </xdr:nvSpPr>
      <xdr:spPr>
        <a:xfrm>
          <a:off x="8343900" y="21707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478" name="Freeform 43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9525</xdr:rowOff>
    </xdr:to>
    <xdr:sp>
      <xdr:nvSpPr>
        <xdr:cNvPr id="479" name="Freeform 49"/>
        <xdr:cNvSpPr>
          <a:spLocks/>
        </xdr:cNvSpPr>
      </xdr:nvSpPr>
      <xdr:spPr>
        <a:xfrm>
          <a:off x="8343900" y="16868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91</xdr:row>
      <xdr:rowOff>0</xdr:rowOff>
    </xdr:from>
    <xdr:to>
      <xdr:col>10</xdr:col>
      <xdr:colOff>885825</xdr:colOff>
      <xdr:row>91</xdr:row>
      <xdr:rowOff>9525</xdr:rowOff>
    </xdr:to>
    <xdr:sp>
      <xdr:nvSpPr>
        <xdr:cNvPr id="480" name="Freeform 50"/>
        <xdr:cNvSpPr>
          <a:spLocks/>
        </xdr:cNvSpPr>
      </xdr:nvSpPr>
      <xdr:spPr>
        <a:xfrm>
          <a:off x="8343900" y="17059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9525</xdr:rowOff>
    </xdr:to>
    <xdr:sp>
      <xdr:nvSpPr>
        <xdr:cNvPr id="481" name="Freeform 51"/>
        <xdr:cNvSpPr>
          <a:spLocks/>
        </xdr:cNvSpPr>
      </xdr:nvSpPr>
      <xdr:spPr>
        <a:xfrm>
          <a:off x="8343900" y="17630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482" name="Freeform 5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483" name="Freeform 53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108</xdr:row>
      <xdr:rowOff>0</xdr:rowOff>
    </xdr:from>
    <xdr:to>
      <xdr:col>10</xdr:col>
      <xdr:colOff>885825</xdr:colOff>
      <xdr:row>108</xdr:row>
      <xdr:rowOff>9525</xdr:rowOff>
    </xdr:to>
    <xdr:sp>
      <xdr:nvSpPr>
        <xdr:cNvPr id="484" name="Freeform 54"/>
        <xdr:cNvSpPr>
          <a:spLocks/>
        </xdr:cNvSpPr>
      </xdr:nvSpPr>
      <xdr:spPr>
        <a:xfrm>
          <a:off x="8343900" y="202025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5</xdr:col>
      <xdr:colOff>19050</xdr:colOff>
      <xdr:row>109</xdr:row>
      <xdr:rowOff>0</xdr:rowOff>
    </xdr:to>
    <xdr:sp>
      <xdr:nvSpPr>
        <xdr:cNvPr id="485" name="Text Box 6"/>
        <xdr:cNvSpPr txBox="1">
          <a:spLocks noChangeArrowheads="1"/>
        </xdr:cNvSpPr>
      </xdr:nvSpPr>
      <xdr:spPr>
        <a:xfrm>
          <a:off x="0" y="203549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486" name="Text Box 2"/>
        <xdr:cNvSpPr txBox="1">
          <a:spLocks noChangeArrowheads="1"/>
        </xdr:cNvSpPr>
      </xdr:nvSpPr>
      <xdr:spPr>
        <a:xfrm>
          <a:off x="0" y="203549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487" name="Text Box 1"/>
        <xdr:cNvSpPr txBox="1">
          <a:spLocks noChangeArrowheads="1"/>
        </xdr:cNvSpPr>
      </xdr:nvSpPr>
      <xdr:spPr>
        <a:xfrm>
          <a:off x="8572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488" name="Text Box 1"/>
        <xdr:cNvSpPr txBox="1">
          <a:spLocks noChangeArrowheads="1"/>
        </xdr:cNvSpPr>
      </xdr:nvSpPr>
      <xdr:spPr>
        <a:xfrm>
          <a:off x="2095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489" name="Text Box 2"/>
        <xdr:cNvSpPr txBox="1">
          <a:spLocks noChangeArrowheads="1"/>
        </xdr:cNvSpPr>
      </xdr:nvSpPr>
      <xdr:spPr>
        <a:xfrm>
          <a:off x="0" y="203549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490" name="Text Box 1"/>
        <xdr:cNvSpPr txBox="1">
          <a:spLocks noChangeArrowheads="1"/>
        </xdr:cNvSpPr>
      </xdr:nvSpPr>
      <xdr:spPr>
        <a:xfrm>
          <a:off x="8572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491" name="Text Box 1"/>
        <xdr:cNvSpPr txBox="1">
          <a:spLocks noChangeArrowheads="1"/>
        </xdr:cNvSpPr>
      </xdr:nvSpPr>
      <xdr:spPr>
        <a:xfrm>
          <a:off x="2095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492" name="Freeform 17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140</xdr:row>
      <xdr:rowOff>0</xdr:rowOff>
    </xdr:from>
    <xdr:to>
      <xdr:col>10</xdr:col>
      <xdr:colOff>885825</xdr:colOff>
      <xdr:row>140</xdr:row>
      <xdr:rowOff>9525</xdr:rowOff>
    </xdr:to>
    <xdr:sp>
      <xdr:nvSpPr>
        <xdr:cNvPr id="493" name="Freeform 19"/>
        <xdr:cNvSpPr>
          <a:spLocks/>
        </xdr:cNvSpPr>
      </xdr:nvSpPr>
      <xdr:spPr>
        <a:xfrm>
          <a:off x="8343900" y="26117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494" name="Freeform 20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495" name="Freeform 21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136</xdr:row>
      <xdr:rowOff>0</xdr:rowOff>
    </xdr:from>
    <xdr:to>
      <xdr:col>10</xdr:col>
      <xdr:colOff>885825</xdr:colOff>
      <xdr:row>136</xdr:row>
      <xdr:rowOff>9525</xdr:rowOff>
    </xdr:to>
    <xdr:sp>
      <xdr:nvSpPr>
        <xdr:cNvPr id="496" name="Freeform 32"/>
        <xdr:cNvSpPr>
          <a:spLocks/>
        </xdr:cNvSpPr>
      </xdr:nvSpPr>
      <xdr:spPr>
        <a:xfrm>
          <a:off x="8343900" y="25355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139</xdr:row>
      <xdr:rowOff>0</xdr:rowOff>
    </xdr:from>
    <xdr:to>
      <xdr:col>10</xdr:col>
      <xdr:colOff>885825</xdr:colOff>
      <xdr:row>139</xdr:row>
      <xdr:rowOff>9525</xdr:rowOff>
    </xdr:to>
    <xdr:sp>
      <xdr:nvSpPr>
        <xdr:cNvPr id="497" name="Freeform 33"/>
        <xdr:cNvSpPr>
          <a:spLocks/>
        </xdr:cNvSpPr>
      </xdr:nvSpPr>
      <xdr:spPr>
        <a:xfrm>
          <a:off x="8343900" y="25927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498" name="Freeform 35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499" name="Freeform 36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00" name="Freeform 37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01" name="Freeform 4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502" name="Freeform 17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140</xdr:row>
      <xdr:rowOff>0</xdr:rowOff>
    </xdr:from>
    <xdr:to>
      <xdr:col>10</xdr:col>
      <xdr:colOff>885825</xdr:colOff>
      <xdr:row>140</xdr:row>
      <xdr:rowOff>9525</xdr:rowOff>
    </xdr:to>
    <xdr:sp>
      <xdr:nvSpPr>
        <xdr:cNvPr id="503" name="Freeform 19"/>
        <xdr:cNvSpPr>
          <a:spLocks/>
        </xdr:cNvSpPr>
      </xdr:nvSpPr>
      <xdr:spPr>
        <a:xfrm>
          <a:off x="8343900" y="26117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04" name="Freeform 20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05" name="Freeform 21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136</xdr:row>
      <xdr:rowOff>0</xdr:rowOff>
    </xdr:from>
    <xdr:to>
      <xdr:col>10</xdr:col>
      <xdr:colOff>885825</xdr:colOff>
      <xdr:row>136</xdr:row>
      <xdr:rowOff>9525</xdr:rowOff>
    </xdr:to>
    <xdr:sp>
      <xdr:nvSpPr>
        <xdr:cNvPr id="506" name="Freeform 32"/>
        <xdr:cNvSpPr>
          <a:spLocks/>
        </xdr:cNvSpPr>
      </xdr:nvSpPr>
      <xdr:spPr>
        <a:xfrm>
          <a:off x="8343900" y="25355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139</xdr:row>
      <xdr:rowOff>0</xdr:rowOff>
    </xdr:from>
    <xdr:to>
      <xdr:col>10</xdr:col>
      <xdr:colOff>885825</xdr:colOff>
      <xdr:row>139</xdr:row>
      <xdr:rowOff>9525</xdr:rowOff>
    </xdr:to>
    <xdr:sp>
      <xdr:nvSpPr>
        <xdr:cNvPr id="507" name="Freeform 33"/>
        <xdr:cNvSpPr>
          <a:spLocks/>
        </xdr:cNvSpPr>
      </xdr:nvSpPr>
      <xdr:spPr>
        <a:xfrm>
          <a:off x="8343900" y="25927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08" name="Freeform 35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09" name="Freeform 36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0" name="Freeform 37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1" name="Freeform 4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2" name="Freeform 21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3" name="Freeform 37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4" name="Freeform 21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5" name="Freeform 37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6" name="Freeform 3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7" name="Freeform 22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518" name="Freeform 54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9" name="Freeform 2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20" name="Freeform 29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21" name="Freeform 54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522" name="Freeform 54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23" name="Freeform 2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24" name="Freeform 29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25" name="Freeform 54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526" name="Text Box 2"/>
        <xdr:cNvSpPr txBox="1">
          <a:spLocks noChangeArrowheads="1"/>
        </xdr:cNvSpPr>
      </xdr:nvSpPr>
      <xdr:spPr>
        <a:xfrm>
          <a:off x="0" y="70675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527" name="Text Box 1"/>
        <xdr:cNvSpPr txBox="1">
          <a:spLocks noChangeArrowheads="1"/>
        </xdr:cNvSpPr>
      </xdr:nvSpPr>
      <xdr:spPr>
        <a:xfrm>
          <a:off x="8572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528" name="Text Box 1"/>
        <xdr:cNvSpPr txBox="1">
          <a:spLocks noChangeArrowheads="1"/>
        </xdr:cNvSpPr>
      </xdr:nvSpPr>
      <xdr:spPr>
        <a:xfrm>
          <a:off x="2095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29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30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531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532" name="Text Box 2"/>
        <xdr:cNvSpPr txBox="1">
          <a:spLocks noChangeArrowheads="1"/>
        </xdr:cNvSpPr>
      </xdr:nvSpPr>
      <xdr:spPr>
        <a:xfrm>
          <a:off x="0" y="203549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533" name="Text Box 1"/>
        <xdr:cNvSpPr txBox="1">
          <a:spLocks noChangeArrowheads="1"/>
        </xdr:cNvSpPr>
      </xdr:nvSpPr>
      <xdr:spPr>
        <a:xfrm>
          <a:off x="8572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534" name="Text Box 1"/>
        <xdr:cNvSpPr txBox="1">
          <a:spLocks noChangeArrowheads="1"/>
        </xdr:cNvSpPr>
      </xdr:nvSpPr>
      <xdr:spPr>
        <a:xfrm>
          <a:off x="2095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%20Y&#305;l&#305;%20A&#286;USTOS%20Ay&#305;%20Rp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Sheet1"/>
    </sheetNames>
    <sheetDataSet>
      <sheetData sheetId="2">
        <row r="4">
          <cell r="O4">
            <v>7059991.93</v>
          </cell>
        </row>
        <row r="5">
          <cell r="O5">
            <v>633797.83</v>
          </cell>
        </row>
        <row r="6">
          <cell r="O6">
            <v>6973.02</v>
          </cell>
        </row>
        <row r="7">
          <cell r="O7">
            <v>1643158.18</v>
          </cell>
        </row>
        <row r="8">
          <cell r="O8">
            <v>136910.04</v>
          </cell>
        </row>
        <row r="9">
          <cell r="O9">
            <v>120045.4</v>
          </cell>
        </row>
        <row r="10">
          <cell r="O10">
            <v>295.68</v>
          </cell>
        </row>
        <row r="11">
          <cell r="O11">
            <v>13049.59</v>
          </cell>
        </row>
        <row r="12">
          <cell r="O12">
            <v>15050631.29</v>
          </cell>
        </row>
        <row r="13">
          <cell r="O13">
            <v>1571602.76</v>
          </cell>
        </row>
        <row r="14">
          <cell r="O14">
            <v>180747.84</v>
          </cell>
        </row>
        <row r="15">
          <cell r="O15">
            <v>65726.06</v>
          </cell>
        </row>
        <row r="16">
          <cell r="O16">
            <v>13204.91</v>
          </cell>
        </row>
        <row r="17">
          <cell r="O17">
            <v>4801.87</v>
          </cell>
        </row>
        <row r="18">
          <cell r="O18">
            <v>1648678.93</v>
          </cell>
        </row>
        <row r="19">
          <cell r="O19">
            <v>599583.7</v>
          </cell>
        </row>
      </sheetData>
      <sheetData sheetId="3">
        <row r="3">
          <cell r="O3">
            <v>15333.75</v>
          </cell>
        </row>
        <row r="4">
          <cell r="O4">
            <v>50</v>
          </cell>
        </row>
        <row r="5">
          <cell r="O5">
            <v>56761.5</v>
          </cell>
        </row>
        <row r="6">
          <cell r="O6">
            <v>2122.12</v>
          </cell>
        </row>
        <row r="7">
          <cell r="O7">
            <v>36385.79</v>
          </cell>
        </row>
        <row r="8">
          <cell r="O8">
            <v>21916.82</v>
          </cell>
        </row>
        <row r="9">
          <cell r="O9">
            <v>556</v>
          </cell>
        </row>
        <row r="10">
          <cell r="O10">
            <v>96470.56</v>
          </cell>
        </row>
        <row r="11">
          <cell r="O11">
            <v>1661854.12</v>
          </cell>
        </row>
        <row r="12">
          <cell r="O12">
            <v>504.3</v>
          </cell>
        </row>
        <row r="13">
          <cell r="O13">
            <v>573.37</v>
          </cell>
        </row>
        <row r="14">
          <cell r="O14">
            <v>0</v>
          </cell>
        </row>
        <row r="15">
          <cell r="O15">
            <v>496</v>
          </cell>
        </row>
        <row r="16">
          <cell r="O16">
            <v>283.02</v>
          </cell>
        </row>
        <row r="17">
          <cell r="O17">
            <v>6321.52</v>
          </cell>
        </row>
      </sheetData>
      <sheetData sheetId="4">
        <row r="5">
          <cell r="O5">
            <v>3644.61</v>
          </cell>
        </row>
        <row r="6">
          <cell r="O6">
            <v>15.45</v>
          </cell>
        </row>
        <row r="7">
          <cell r="O7">
            <v>52.99</v>
          </cell>
        </row>
        <row r="8">
          <cell r="O8">
            <v>226</v>
          </cell>
        </row>
        <row r="9">
          <cell r="O9">
            <v>14425.04</v>
          </cell>
        </row>
        <row r="10">
          <cell r="O10">
            <v>56066.81</v>
          </cell>
        </row>
        <row r="11">
          <cell r="O11">
            <v>81.17</v>
          </cell>
        </row>
        <row r="12">
          <cell r="O12">
            <v>11211.23</v>
          </cell>
        </row>
        <row r="14">
          <cell r="O14">
            <v>0</v>
          </cell>
        </row>
        <row r="15">
          <cell r="O15">
            <v>123943.14</v>
          </cell>
        </row>
        <row r="16">
          <cell r="O16">
            <v>14681.4</v>
          </cell>
        </row>
        <row r="17">
          <cell r="O17">
            <v>350</v>
          </cell>
        </row>
      </sheetData>
      <sheetData sheetId="5">
        <row r="3">
          <cell r="O3">
            <v>21751.8</v>
          </cell>
        </row>
        <row r="4">
          <cell r="O4">
            <v>25384.9</v>
          </cell>
        </row>
        <row r="5">
          <cell r="O5">
            <v>685.33</v>
          </cell>
        </row>
        <row r="6">
          <cell r="O6">
            <v>0</v>
          </cell>
        </row>
        <row r="7">
          <cell r="O7">
            <v>58513.47</v>
          </cell>
        </row>
        <row r="8">
          <cell r="O8">
            <v>6425.37</v>
          </cell>
        </row>
        <row r="9">
          <cell r="O9">
            <v>0</v>
          </cell>
        </row>
        <row r="10">
          <cell r="O10">
            <v>1581.13</v>
          </cell>
        </row>
        <row r="11">
          <cell r="O11">
            <v>22002.58</v>
          </cell>
        </row>
        <row r="12">
          <cell r="O12">
            <v>22569.56</v>
          </cell>
        </row>
        <row r="13">
          <cell r="O13">
            <v>3437.54</v>
          </cell>
        </row>
        <row r="14">
          <cell r="O14">
            <v>8055.17</v>
          </cell>
        </row>
        <row r="15">
          <cell r="O15">
            <v>0</v>
          </cell>
        </row>
        <row r="19">
          <cell r="O19">
            <v>4835014.22</v>
          </cell>
        </row>
        <row r="20">
          <cell r="O20">
            <v>500000</v>
          </cell>
        </row>
      </sheetData>
      <sheetData sheetId="7">
        <row r="4">
          <cell r="H4">
            <v>556918.02</v>
          </cell>
        </row>
        <row r="6">
          <cell r="H6">
            <v>313158.21</v>
          </cell>
        </row>
        <row r="7">
          <cell r="H7">
            <v>48933.82</v>
          </cell>
        </row>
        <row r="8">
          <cell r="H8">
            <v>188543.22</v>
          </cell>
        </row>
        <row r="10">
          <cell r="H10">
            <v>128196.23999999999</v>
          </cell>
        </row>
        <row r="12">
          <cell r="H12">
            <v>35491518.88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77"/>
  <sheetViews>
    <sheetView zoomScalePageLayoutView="0" workbookViewId="0" topLeftCell="A11">
      <selection activeCell="A78" sqref="A78"/>
    </sheetView>
  </sheetViews>
  <sheetFormatPr defaultColWidth="9.140625" defaultRowHeight="12.75"/>
  <cols>
    <col min="11" max="11" width="9.140625" style="197" customWidth="1"/>
    <col min="12" max="12" width="9.140625" style="198" customWidth="1"/>
  </cols>
  <sheetData>
    <row r="1" ht="12.75">
      <c r="A1" s="196"/>
    </row>
    <row r="2" ht="15.75">
      <c r="A2" s="199" t="s">
        <v>323</v>
      </c>
    </row>
    <row r="3" ht="15">
      <c r="A3" s="200"/>
    </row>
    <row r="4" ht="15">
      <c r="A4" s="200" t="s">
        <v>269</v>
      </c>
    </row>
    <row r="5" ht="15">
      <c r="A5" s="200"/>
    </row>
    <row r="6" ht="15">
      <c r="A6" s="200"/>
    </row>
    <row r="7" ht="15">
      <c r="A7" s="201" t="s">
        <v>324</v>
      </c>
    </row>
    <row r="8" ht="15">
      <c r="A8" s="200"/>
    </row>
    <row r="9" ht="12.75">
      <c r="A9" s="202" t="s">
        <v>270</v>
      </c>
    </row>
    <row r="10" ht="12.75">
      <c r="A10" s="202" t="s">
        <v>306</v>
      </c>
    </row>
    <row r="11" ht="12.75">
      <c r="A11" s="202" t="s">
        <v>271</v>
      </c>
    </row>
    <row r="12" ht="12.75">
      <c r="A12" s="202" t="s">
        <v>666</v>
      </c>
    </row>
    <row r="13" ht="12.75">
      <c r="A13" s="202" t="s">
        <v>667</v>
      </c>
    </row>
    <row r="14" ht="12.75">
      <c r="A14" s="196" t="s">
        <v>668</v>
      </c>
    </row>
    <row r="15" ht="12.75">
      <c r="A15" s="196" t="s">
        <v>669</v>
      </c>
    </row>
    <row r="16" ht="12.75">
      <c r="A16" s="196" t="s">
        <v>670</v>
      </c>
    </row>
    <row r="17" ht="12.75">
      <c r="A17" s="196" t="s">
        <v>671</v>
      </c>
    </row>
    <row r="18" ht="12.75">
      <c r="A18" s="202" t="s">
        <v>272</v>
      </c>
    </row>
    <row r="19" ht="12.75">
      <c r="A19" s="202" t="s">
        <v>672</v>
      </c>
    </row>
    <row r="20" ht="12.75">
      <c r="A20" s="196" t="s">
        <v>673</v>
      </c>
    </row>
    <row r="21" ht="12.75">
      <c r="A21" s="196" t="s">
        <v>674</v>
      </c>
    </row>
    <row r="22" ht="12.75">
      <c r="A22" s="196" t="s">
        <v>675</v>
      </c>
    </row>
    <row r="23" ht="12.75">
      <c r="A23" s="196" t="s">
        <v>676</v>
      </c>
    </row>
    <row r="24" ht="12.75">
      <c r="A24" s="202" t="s">
        <v>677</v>
      </c>
    </row>
    <row r="25" ht="12.75">
      <c r="A25" s="196" t="s">
        <v>678</v>
      </c>
    </row>
    <row r="26" ht="12.75">
      <c r="A26" s="196" t="s">
        <v>273</v>
      </c>
    </row>
    <row r="27" ht="12.75">
      <c r="A27" s="196" t="s">
        <v>679</v>
      </c>
    </row>
    <row r="28" ht="12.75">
      <c r="A28" s="196" t="s">
        <v>680</v>
      </c>
    </row>
    <row r="29" ht="12.75">
      <c r="A29" s="196" t="s">
        <v>681</v>
      </c>
    </row>
    <row r="30" ht="12.75">
      <c r="A30" s="196" t="s">
        <v>275</v>
      </c>
    </row>
    <row r="31" ht="12.75">
      <c r="A31" s="196" t="s">
        <v>682</v>
      </c>
    </row>
    <row r="32" ht="12.75">
      <c r="A32" s="196" t="s">
        <v>683</v>
      </c>
    </row>
    <row r="33" ht="12.75">
      <c r="A33" s="202" t="s">
        <v>684</v>
      </c>
    </row>
    <row r="34" ht="12.75">
      <c r="A34" s="202"/>
    </row>
    <row r="35" ht="12.75">
      <c r="A35" s="202" t="s">
        <v>307</v>
      </c>
    </row>
    <row r="36" ht="12.75">
      <c r="A36" s="202" t="s">
        <v>308</v>
      </c>
    </row>
    <row r="37" ht="12.75">
      <c r="A37" s="203" t="s">
        <v>309</v>
      </c>
    </row>
    <row r="38" ht="12.75">
      <c r="A38" s="203" t="s">
        <v>310</v>
      </c>
    </row>
    <row r="39" ht="12.75">
      <c r="A39" s="203"/>
    </row>
    <row r="40" ht="12.75">
      <c r="A40" s="202" t="s">
        <v>276</v>
      </c>
    </row>
    <row r="41" ht="12.75">
      <c r="A41" s="202" t="s">
        <v>685</v>
      </c>
    </row>
    <row r="42" ht="12.75">
      <c r="A42" s="202" t="s">
        <v>311</v>
      </c>
    </row>
    <row r="43" ht="12.75">
      <c r="A43" s="196" t="s">
        <v>277</v>
      </c>
    </row>
    <row r="44" ht="12.75">
      <c r="A44" s="202" t="s">
        <v>278</v>
      </c>
    </row>
    <row r="45" ht="12.75">
      <c r="A45" s="196" t="s">
        <v>279</v>
      </c>
    </row>
    <row r="46" ht="12.75">
      <c r="A46" s="196" t="s">
        <v>280</v>
      </c>
    </row>
    <row r="47" ht="12.75">
      <c r="A47" s="196" t="s">
        <v>281</v>
      </c>
    </row>
    <row r="48" ht="12.75">
      <c r="A48" s="196" t="s">
        <v>282</v>
      </c>
    </row>
    <row r="49" ht="12.75">
      <c r="A49" s="196" t="s">
        <v>283</v>
      </c>
    </row>
    <row r="50" ht="12.75">
      <c r="A50" s="202" t="s">
        <v>686</v>
      </c>
    </row>
    <row r="51" ht="12.75">
      <c r="A51" s="196" t="s">
        <v>687</v>
      </c>
    </row>
    <row r="52" ht="12.75">
      <c r="A52" s="196"/>
    </row>
    <row r="53" ht="12.75">
      <c r="A53" s="203" t="s">
        <v>312</v>
      </c>
    </row>
    <row r="54" ht="12.75">
      <c r="A54" s="203" t="s">
        <v>313</v>
      </c>
    </row>
    <row r="55" ht="12.75">
      <c r="A55" s="203" t="s">
        <v>314</v>
      </c>
    </row>
    <row r="56" ht="12.75">
      <c r="A56" s="203" t="s">
        <v>689</v>
      </c>
    </row>
    <row r="57" ht="12.75">
      <c r="A57" s="203" t="s">
        <v>690</v>
      </c>
    </row>
    <row r="58" ht="12.75">
      <c r="A58" s="203" t="s">
        <v>691</v>
      </c>
    </row>
    <row r="59" ht="12.75">
      <c r="A59" s="203" t="s">
        <v>692</v>
      </c>
    </row>
    <row r="60" ht="12.75">
      <c r="A60" s="203" t="s">
        <v>693</v>
      </c>
    </row>
    <row r="61" ht="12.75">
      <c r="A61" s="203" t="s">
        <v>694</v>
      </c>
    </row>
    <row r="62" ht="12.75">
      <c r="A62" s="203" t="s">
        <v>695</v>
      </c>
    </row>
    <row r="63" ht="12.75">
      <c r="A63" s="203" t="s">
        <v>696</v>
      </c>
    </row>
    <row r="64" ht="12.75">
      <c r="A64" s="203" t="s">
        <v>697</v>
      </c>
    </row>
    <row r="65" ht="12.75">
      <c r="A65" s="203" t="s">
        <v>698</v>
      </c>
    </row>
    <row r="66" ht="12.75">
      <c r="A66" s="203" t="s">
        <v>699</v>
      </c>
    </row>
    <row r="67" ht="12.75">
      <c r="A67" s="203" t="s">
        <v>700</v>
      </c>
    </row>
    <row r="68" ht="12.75">
      <c r="A68" s="203" t="s">
        <v>701</v>
      </c>
    </row>
    <row r="69" ht="12.75">
      <c r="A69" s="203" t="s">
        <v>702</v>
      </c>
    </row>
    <row r="70" ht="12.75">
      <c r="A70" s="203" t="s">
        <v>703</v>
      </c>
    </row>
    <row r="71" ht="12.75">
      <c r="A71" s="203" t="s">
        <v>704</v>
      </c>
    </row>
    <row r="72" ht="12.75">
      <c r="A72" s="203" t="s">
        <v>705</v>
      </c>
    </row>
    <row r="73" ht="12.75">
      <c r="A73" s="203" t="s">
        <v>706</v>
      </c>
    </row>
    <row r="74" ht="12.75">
      <c r="A74" s="203" t="s">
        <v>707</v>
      </c>
    </row>
    <row r="75" ht="12.75">
      <c r="A75" s="203" t="s">
        <v>708</v>
      </c>
    </row>
    <row r="76" ht="12.75">
      <c r="A76" s="203" t="s">
        <v>709</v>
      </c>
    </row>
    <row r="77" ht="12.75">
      <c r="A77" s="203" t="s">
        <v>710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77"/>
  <sheetViews>
    <sheetView zoomScalePageLayoutView="0" workbookViewId="0" topLeftCell="A11">
      <selection activeCell="A78" sqref="A78"/>
    </sheetView>
  </sheetViews>
  <sheetFormatPr defaultColWidth="9.140625" defaultRowHeight="12.75"/>
  <cols>
    <col min="11" max="11" width="9.140625" style="197" customWidth="1"/>
    <col min="12" max="12" width="9.140625" style="198" customWidth="1"/>
  </cols>
  <sheetData>
    <row r="1" ht="12.75">
      <c r="A1" s="196"/>
    </row>
    <row r="2" ht="15.75">
      <c r="A2" s="199" t="s">
        <v>323</v>
      </c>
    </row>
    <row r="3" ht="15">
      <c r="A3" s="200"/>
    </row>
    <row r="4" ht="15">
      <c r="A4" s="200" t="s">
        <v>269</v>
      </c>
    </row>
    <row r="5" ht="15">
      <c r="A5" s="200"/>
    </row>
    <row r="6" ht="15">
      <c r="A6" s="200"/>
    </row>
    <row r="7" ht="15">
      <c r="A7" s="201" t="s">
        <v>324</v>
      </c>
    </row>
    <row r="8" ht="15">
      <c r="A8" s="200"/>
    </row>
    <row r="9" ht="12.75">
      <c r="A9" s="202" t="s">
        <v>270</v>
      </c>
    </row>
    <row r="10" ht="12.75">
      <c r="A10" s="202" t="s">
        <v>306</v>
      </c>
    </row>
    <row r="11" ht="12.75">
      <c r="A11" s="202" t="s">
        <v>271</v>
      </c>
    </row>
    <row r="12" ht="12.75">
      <c r="A12" s="202" t="s">
        <v>666</v>
      </c>
    </row>
    <row r="13" ht="12.75">
      <c r="A13" s="202" t="s">
        <v>667</v>
      </c>
    </row>
    <row r="14" ht="12.75">
      <c r="A14" s="196" t="s">
        <v>668</v>
      </c>
    </row>
    <row r="15" ht="12.75">
      <c r="A15" s="196" t="s">
        <v>669</v>
      </c>
    </row>
    <row r="16" ht="12.75">
      <c r="A16" s="196" t="s">
        <v>670</v>
      </c>
    </row>
    <row r="17" ht="12.75">
      <c r="A17" s="196" t="s">
        <v>671</v>
      </c>
    </row>
    <row r="18" ht="12.75">
      <c r="A18" s="202" t="s">
        <v>272</v>
      </c>
    </row>
    <row r="19" ht="12.75">
      <c r="A19" s="202" t="s">
        <v>672</v>
      </c>
    </row>
    <row r="20" ht="12.75">
      <c r="A20" s="196" t="s">
        <v>673</v>
      </c>
    </row>
    <row r="21" ht="12.75">
      <c r="A21" s="196" t="s">
        <v>674</v>
      </c>
    </row>
    <row r="22" ht="12.75">
      <c r="A22" s="196" t="s">
        <v>675</v>
      </c>
    </row>
    <row r="23" ht="12.75">
      <c r="A23" s="196" t="s">
        <v>676</v>
      </c>
    </row>
    <row r="24" ht="12.75">
      <c r="A24" s="202" t="s">
        <v>677</v>
      </c>
    </row>
    <row r="25" ht="12.75">
      <c r="A25" s="196" t="s">
        <v>678</v>
      </c>
    </row>
    <row r="26" ht="12.75">
      <c r="A26" s="196" t="s">
        <v>273</v>
      </c>
    </row>
    <row r="27" ht="12.75">
      <c r="A27" s="196" t="s">
        <v>679</v>
      </c>
    </row>
    <row r="28" ht="12.75">
      <c r="A28" s="196" t="s">
        <v>680</v>
      </c>
    </row>
    <row r="29" ht="12.75">
      <c r="A29" s="196" t="s">
        <v>681</v>
      </c>
    </row>
    <row r="30" ht="12.75">
      <c r="A30" s="196" t="s">
        <v>275</v>
      </c>
    </row>
    <row r="31" ht="12.75">
      <c r="A31" s="196" t="s">
        <v>682</v>
      </c>
    </row>
    <row r="32" ht="12.75">
      <c r="A32" s="196" t="s">
        <v>683</v>
      </c>
    </row>
    <row r="33" ht="12.75">
      <c r="A33" s="202" t="s">
        <v>684</v>
      </c>
    </row>
    <row r="34" ht="12.75">
      <c r="A34" s="202"/>
    </row>
    <row r="35" ht="12.75">
      <c r="A35" s="202" t="s">
        <v>307</v>
      </c>
    </row>
    <row r="36" ht="12.75">
      <c r="A36" s="202" t="s">
        <v>308</v>
      </c>
    </row>
    <row r="37" ht="12.75">
      <c r="A37" s="203" t="s">
        <v>309</v>
      </c>
    </row>
    <row r="38" ht="12.75">
      <c r="A38" s="203" t="s">
        <v>310</v>
      </c>
    </row>
    <row r="39" ht="12.75">
      <c r="A39" s="203"/>
    </row>
    <row r="40" ht="12.75">
      <c r="A40" s="202" t="s">
        <v>276</v>
      </c>
    </row>
    <row r="41" ht="12.75">
      <c r="A41" s="202" t="s">
        <v>685</v>
      </c>
    </row>
    <row r="42" ht="12.75">
      <c r="A42" s="202" t="s">
        <v>311</v>
      </c>
    </row>
    <row r="43" ht="12.75">
      <c r="A43" s="196" t="s">
        <v>277</v>
      </c>
    </row>
    <row r="44" ht="12.75">
      <c r="A44" s="202" t="s">
        <v>278</v>
      </c>
    </row>
    <row r="45" ht="12.75">
      <c r="A45" s="196" t="s">
        <v>279</v>
      </c>
    </row>
    <row r="46" ht="12.75">
      <c r="A46" s="196" t="s">
        <v>280</v>
      </c>
    </row>
    <row r="47" ht="12.75">
      <c r="A47" s="196" t="s">
        <v>281</v>
      </c>
    </row>
    <row r="48" ht="12.75">
      <c r="A48" s="196" t="s">
        <v>282</v>
      </c>
    </row>
    <row r="49" ht="12.75">
      <c r="A49" s="196" t="s">
        <v>283</v>
      </c>
    </row>
    <row r="50" ht="12.75">
      <c r="A50" s="202" t="s">
        <v>686</v>
      </c>
    </row>
    <row r="51" ht="12.75">
      <c r="A51" s="196" t="s">
        <v>687</v>
      </c>
    </row>
    <row r="52" ht="12.75">
      <c r="A52" s="196"/>
    </row>
    <row r="53" ht="12.75">
      <c r="A53" s="203" t="s">
        <v>312</v>
      </c>
    </row>
    <row r="54" ht="12.75">
      <c r="A54" s="203" t="s">
        <v>313</v>
      </c>
    </row>
    <row r="55" ht="12.75">
      <c r="A55" s="203" t="s">
        <v>314</v>
      </c>
    </row>
    <row r="56" ht="12.75">
      <c r="A56" s="203" t="s">
        <v>689</v>
      </c>
    </row>
    <row r="57" ht="12.75">
      <c r="A57" s="203" t="s">
        <v>690</v>
      </c>
    </row>
    <row r="58" ht="12.75">
      <c r="A58" s="203" t="s">
        <v>691</v>
      </c>
    </row>
    <row r="59" ht="12.75">
      <c r="A59" s="203" t="s">
        <v>692</v>
      </c>
    </row>
    <row r="60" ht="12.75">
      <c r="A60" s="203" t="s">
        <v>693</v>
      </c>
    </row>
    <row r="61" ht="12.75">
      <c r="A61" s="203" t="s">
        <v>694</v>
      </c>
    </row>
    <row r="62" ht="12.75">
      <c r="A62" s="203" t="s">
        <v>695</v>
      </c>
    </row>
    <row r="63" ht="12.75">
      <c r="A63" s="203" t="s">
        <v>696</v>
      </c>
    </row>
    <row r="64" ht="12.75">
      <c r="A64" s="203" t="s">
        <v>697</v>
      </c>
    </row>
    <row r="65" ht="12.75">
      <c r="A65" s="203" t="s">
        <v>698</v>
      </c>
    </row>
    <row r="66" ht="12.75">
      <c r="A66" s="203" t="s">
        <v>699</v>
      </c>
    </row>
    <row r="67" ht="12.75">
      <c r="A67" s="203" t="s">
        <v>700</v>
      </c>
    </row>
    <row r="68" ht="12.75">
      <c r="A68" s="203" t="s">
        <v>701</v>
      </c>
    </row>
    <row r="69" ht="12.75">
      <c r="A69" s="203" t="s">
        <v>702</v>
      </c>
    </row>
    <row r="70" ht="12.75">
      <c r="A70" s="203" t="s">
        <v>703</v>
      </c>
    </row>
    <row r="71" ht="12.75">
      <c r="A71" s="203" t="s">
        <v>704</v>
      </c>
    </row>
    <row r="72" ht="12.75">
      <c r="A72" s="203" t="s">
        <v>705</v>
      </c>
    </row>
    <row r="73" ht="12.75">
      <c r="A73" s="203" t="s">
        <v>706</v>
      </c>
    </row>
    <row r="74" ht="12.75">
      <c r="A74" s="203" t="s">
        <v>707</v>
      </c>
    </row>
    <row r="75" ht="12.75">
      <c r="A75" s="203" t="s">
        <v>708</v>
      </c>
    </row>
    <row r="76" ht="12.75">
      <c r="A76" s="203" t="s">
        <v>709</v>
      </c>
    </row>
    <row r="77" ht="12.75">
      <c r="A77" s="203" t="s">
        <v>710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1:W140"/>
  <sheetViews>
    <sheetView showGridLines="0" zoomScale="125" zoomScaleNormal="125" zoomScalePageLayoutView="0" workbookViewId="0" topLeftCell="A122">
      <selection activeCell="W4" sqref="W4"/>
    </sheetView>
  </sheetViews>
  <sheetFormatPr defaultColWidth="9.140625" defaultRowHeight="12.75"/>
  <cols>
    <col min="1" max="1" width="4.7109375" style="151" customWidth="1"/>
    <col min="2" max="2" width="1.1484375" style="2" customWidth="1"/>
    <col min="3" max="3" width="5.00390625" style="2" customWidth="1"/>
    <col min="4" max="4" width="6.7109375" style="2" customWidth="1"/>
    <col min="5" max="9" width="3.7109375" style="2" customWidth="1"/>
    <col min="10" max="10" width="3.7109375" style="32" customWidth="1"/>
    <col min="11" max="11" width="3.7109375" style="10" customWidth="1"/>
    <col min="12" max="12" width="3.7109375" style="2" customWidth="1"/>
    <col min="13" max="13" width="3.7109375" style="32" customWidth="1"/>
    <col min="14" max="14" width="49.28125" style="2" customWidth="1"/>
    <col min="15" max="15" width="9.28125" style="157" customWidth="1"/>
    <col min="16" max="16" width="9.8515625" style="157" customWidth="1"/>
    <col min="17" max="17" width="11.140625" style="157" hidden="1" customWidth="1"/>
    <col min="18" max="18" width="9.7109375" style="295" hidden="1" customWidth="1"/>
    <col min="19" max="19" width="9.7109375" style="316" hidden="1" customWidth="1"/>
    <col min="20" max="20" width="8.8515625" style="188" hidden="1" customWidth="1"/>
    <col min="21" max="21" width="10.28125" style="324" customWidth="1"/>
    <col min="22" max="22" width="10.00390625" style="158" customWidth="1"/>
    <col min="23" max="23" width="10.421875" style="336" bestFit="1" customWidth="1"/>
    <col min="24" max="16384" width="9.140625" style="151" customWidth="1"/>
  </cols>
  <sheetData>
    <row r="1" spans="2:23" s="4" customFormat="1" ht="12.75">
      <c r="B1" s="3"/>
      <c r="C1" s="33"/>
      <c r="D1" s="33"/>
      <c r="E1" s="349"/>
      <c r="F1" s="349"/>
      <c r="G1" s="349"/>
      <c r="H1" s="34"/>
      <c r="I1" s="34"/>
      <c r="J1" s="35"/>
      <c r="K1" s="36"/>
      <c r="L1" s="34"/>
      <c r="M1" s="35"/>
      <c r="N1" s="37"/>
      <c r="O1" s="11"/>
      <c r="P1" s="11"/>
      <c r="Q1" s="11"/>
      <c r="R1" s="294"/>
      <c r="S1" s="302"/>
      <c r="T1" s="11"/>
      <c r="U1" s="317"/>
      <c r="V1" s="19"/>
      <c r="W1" s="327"/>
    </row>
    <row r="2" spans="2:23" s="112" customFormat="1" ht="15.75">
      <c r="B2" s="108"/>
      <c r="C2" s="108"/>
      <c r="D2" s="108"/>
      <c r="E2" s="108"/>
      <c r="F2" s="108"/>
      <c r="G2" s="108"/>
      <c r="H2" s="108"/>
      <c r="I2" s="108"/>
      <c r="J2" s="109"/>
      <c r="K2" s="110"/>
      <c r="L2" s="108"/>
      <c r="M2" s="109"/>
      <c r="N2" s="38" t="s">
        <v>649</v>
      </c>
      <c r="O2" s="110"/>
      <c r="P2" s="110"/>
      <c r="Q2" s="110"/>
      <c r="R2" s="111"/>
      <c r="S2" s="303"/>
      <c r="T2" s="110"/>
      <c r="U2" s="318"/>
      <c r="V2" s="111"/>
      <c r="W2" s="327"/>
    </row>
    <row r="3" spans="2:23" s="4" customFormat="1" ht="12.75">
      <c r="B3" s="3"/>
      <c r="C3" s="3"/>
      <c r="D3" s="3"/>
      <c r="E3" s="3"/>
      <c r="F3" s="3"/>
      <c r="G3" s="3"/>
      <c r="H3" s="3"/>
      <c r="I3" s="3"/>
      <c r="J3" s="28"/>
      <c r="K3" s="7"/>
      <c r="L3" s="3"/>
      <c r="M3" s="28"/>
      <c r="N3" s="46" t="s">
        <v>652</v>
      </c>
      <c r="O3" s="7"/>
      <c r="P3" s="7"/>
      <c r="Q3" s="7"/>
      <c r="R3" s="5"/>
      <c r="S3" s="304"/>
      <c r="T3" s="7"/>
      <c r="U3" s="325" t="s">
        <v>76</v>
      </c>
      <c r="V3" s="5"/>
      <c r="W3" s="327"/>
    </row>
    <row r="4" spans="2:23" s="4" customFormat="1" ht="13.5" customHeight="1">
      <c r="B4" s="108"/>
      <c r="C4" s="350" t="s">
        <v>427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113"/>
      <c r="P4" s="113"/>
      <c r="Q4" s="113"/>
      <c r="R4" s="114"/>
      <c r="S4" s="305"/>
      <c r="T4" s="113"/>
      <c r="U4" s="319"/>
      <c r="V4" s="114"/>
      <c r="W4" s="327"/>
    </row>
    <row r="5" spans="2:23" s="4" customFormat="1" ht="13.5" thickBot="1">
      <c r="B5" s="108"/>
      <c r="C5" s="115"/>
      <c r="D5" s="115"/>
      <c r="E5" s="115"/>
      <c r="F5" s="115"/>
      <c r="G5" s="115"/>
      <c r="H5" s="115"/>
      <c r="I5" s="115"/>
      <c r="J5" s="116"/>
      <c r="K5" s="117"/>
      <c r="L5" s="115"/>
      <c r="M5" s="116"/>
      <c r="N5" s="115"/>
      <c r="O5" s="26"/>
      <c r="P5" s="26"/>
      <c r="Q5" s="26"/>
      <c r="R5" s="27"/>
      <c r="S5" s="306"/>
      <c r="T5" s="26"/>
      <c r="U5" s="320"/>
      <c r="V5" s="326" t="s">
        <v>210</v>
      </c>
      <c r="W5" s="327"/>
    </row>
    <row r="6" spans="2:23" s="4" customFormat="1" ht="15" customHeight="1" thickTop="1">
      <c r="B6" s="118"/>
      <c r="C6" s="351" t="s">
        <v>350</v>
      </c>
      <c r="D6" s="352"/>
      <c r="E6" s="353" t="s">
        <v>351</v>
      </c>
      <c r="F6" s="354"/>
      <c r="G6" s="354"/>
      <c r="H6" s="355"/>
      <c r="I6" s="370" t="s">
        <v>548</v>
      </c>
      <c r="J6" s="356" t="s">
        <v>352</v>
      </c>
      <c r="K6" s="357"/>
      <c r="L6" s="357"/>
      <c r="M6" s="358"/>
      <c r="N6" s="119"/>
      <c r="O6" s="362" t="s">
        <v>288</v>
      </c>
      <c r="P6" s="362" t="s">
        <v>289</v>
      </c>
      <c r="Q6" s="120"/>
      <c r="R6" s="372" t="s">
        <v>291</v>
      </c>
      <c r="S6" s="346" t="s">
        <v>315</v>
      </c>
      <c r="T6" s="362" t="s">
        <v>290</v>
      </c>
      <c r="U6" s="365" t="s">
        <v>21</v>
      </c>
      <c r="V6" s="359" t="s">
        <v>711</v>
      </c>
      <c r="W6" s="327"/>
    </row>
    <row r="7" spans="2:23" s="4" customFormat="1" ht="13.5" customHeight="1">
      <c r="B7" s="121"/>
      <c r="C7" s="368" t="s">
        <v>353</v>
      </c>
      <c r="D7" s="369"/>
      <c r="E7" s="375" t="s">
        <v>353</v>
      </c>
      <c r="F7" s="376"/>
      <c r="G7" s="376"/>
      <c r="H7" s="377"/>
      <c r="I7" s="371"/>
      <c r="J7" s="378" t="s">
        <v>353</v>
      </c>
      <c r="K7" s="368"/>
      <c r="L7" s="368"/>
      <c r="M7" s="369"/>
      <c r="N7" s="122" t="s">
        <v>347</v>
      </c>
      <c r="O7" s="363"/>
      <c r="P7" s="363"/>
      <c r="Q7" s="123" t="s">
        <v>635</v>
      </c>
      <c r="R7" s="373"/>
      <c r="S7" s="347"/>
      <c r="T7" s="363"/>
      <c r="U7" s="366"/>
      <c r="V7" s="360"/>
      <c r="W7" s="328"/>
    </row>
    <row r="8" spans="2:23" s="4" customFormat="1" ht="29.25" customHeight="1" thickBot="1">
      <c r="B8" s="118"/>
      <c r="C8" s="124" t="s">
        <v>348</v>
      </c>
      <c r="D8" s="125" t="s">
        <v>349</v>
      </c>
      <c r="E8" s="126" t="s">
        <v>348</v>
      </c>
      <c r="F8" s="127" t="s">
        <v>349</v>
      </c>
      <c r="G8" s="127" t="s">
        <v>354</v>
      </c>
      <c r="H8" s="125" t="s">
        <v>355</v>
      </c>
      <c r="I8" s="128" t="s">
        <v>348</v>
      </c>
      <c r="J8" s="129" t="s">
        <v>348</v>
      </c>
      <c r="K8" s="127" t="s">
        <v>349</v>
      </c>
      <c r="L8" s="127" t="s">
        <v>354</v>
      </c>
      <c r="M8" s="130" t="s">
        <v>355</v>
      </c>
      <c r="N8" s="131"/>
      <c r="O8" s="364"/>
      <c r="P8" s="364"/>
      <c r="Q8" s="132" t="s">
        <v>368</v>
      </c>
      <c r="R8" s="374"/>
      <c r="S8" s="348"/>
      <c r="T8" s="364"/>
      <c r="U8" s="367"/>
      <c r="V8" s="361"/>
      <c r="W8" s="328"/>
    </row>
    <row r="9" spans="2:23" s="4" customFormat="1" ht="19.5" customHeight="1" thickTop="1">
      <c r="B9" s="118"/>
      <c r="C9" s="102">
        <v>32</v>
      </c>
      <c r="D9" s="103"/>
      <c r="E9" s="103"/>
      <c r="F9" s="103"/>
      <c r="G9" s="103"/>
      <c r="H9" s="103"/>
      <c r="I9" s="103"/>
      <c r="J9" s="104"/>
      <c r="K9" s="103"/>
      <c r="L9" s="103"/>
      <c r="M9" s="104"/>
      <c r="N9" s="105" t="s">
        <v>373</v>
      </c>
      <c r="O9" s="106">
        <f>O10</f>
        <v>58950000</v>
      </c>
      <c r="P9" s="106">
        <f aca="true" t="shared" si="0" ref="P9:V12">P10</f>
        <v>58950000</v>
      </c>
      <c r="Q9" s="106" t="e">
        <f t="shared" si="0"/>
        <v>#REF!</v>
      </c>
      <c r="R9" s="106">
        <f t="shared" si="0"/>
        <v>27452269.81</v>
      </c>
      <c r="S9" s="307">
        <f t="shared" si="0"/>
        <v>36378946.809999995</v>
      </c>
      <c r="T9" s="106" t="e">
        <f t="shared" si="0"/>
        <v>#REF!</v>
      </c>
      <c r="U9" s="307">
        <f t="shared" si="0"/>
        <v>65320000</v>
      </c>
      <c r="V9" s="161">
        <f>V10</f>
        <v>6370000</v>
      </c>
      <c r="W9" s="329">
        <f>U9-O9</f>
        <v>6370000</v>
      </c>
    </row>
    <row r="10" spans="2:23" s="4" customFormat="1" ht="19.5" customHeight="1">
      <c r="B10" s="118"/>
      <c r="C10" s="133"/>
      <c r="D10" s="22"/>
      <c r="E10" s="30" t="s">
        <v>377</v>
      </c>
      <c r="F10" s="22"/>
      <c r="G10" s="22"/>
      <c r="H10" s="22"/>
      <c r="I10" s="22"/>
      <c r="J10" s="31"/>
      <c r="K10" s="22"/>
      <c r="L10" s="22"/>
      <c r="M10" s="31"/>
      <c r="N10" s="107" t="s">
        <v>374</v>
      </c>
      <c r="O10" s="15">
        <f>O11</f>
        <v>58950000</v>
      </c>
      <c r="P10" s="15">
        <f t="shared" si="0"/>
        <v>58950000</v>
      </c>
      <c r="Q10" s="15" t="e">
        <f t="shared" si="0"/>
        <v>#REF!</v>
      </c>
      <c r="R10" s="15">
        <f t="shared" si="0"/>
        <v>27452269.81</v>
      </c>
      <c r="S10" s="308">
        <f t="shared" si="0"/>
        <v>36378946.809999995</v>
      </c>
      <c r="T10" s="15" t="e">
        <f t="shared" si="0"/>
        <v>#REF!</v>
      </c>
      <c r="U10" s="308">
        <f t="shared" si="0"/>
        <v>65320000</v>
      </c>
      <c r="V10" s="49">
        <f>V11</f>
        <v>6370000</v>
      </c>
      <c r="W10" s="330"/>
    </row>
    <row r="11" spans="2:23" s="4" customFormat="1" ht="19.5" customHeight="1">
      <c r="B11" s="118"/>
      <c r="C11" s="134"/>
      <c r="D11" s="135"/>
      <c r="E11" s="135"/>
      <c r="F11" s="23">
        <v>3</v>
      </c>
      <c r="G11" s="135"/>
      <c r="H11" s="135"/>
      <c r="I11" s="135"/>
      <c r="J11" s="136"/>
      <c r="K11" s="135"/>
      <c r="L11" s="135"/>
      <c r="M11" s="136"/>
      <c r="N11" s="107" t="s">
        <v>375</v>
      </c>
      <c r="O11" s="15">
        <f>O12</f>
        <v>58950000</v>
      </c>
      <c r="P11" s="15">
        <f t="shared" si="0"/>
        <v>58950000</v>
      </c>
      <c r="Q11" s="15" t="e">
        <f t="shared" si="0"/>
        <v>#REF!</v>
      </c>
      <c r="R11" s="15">
        <f t="shared" si="0"/>
        <v>27452269.81</v>
      </c>
      <c r="S11" s="308">
        <f t="shared" si="0"/>
        <v>36378946.809999995</v>
      </c>
      <c r="T11" s="15" t="e">
        <f t="shared" si="0"/>
        <v>#REF!</v>
      </c>
      <c r="U11" s="308">
        <f t="shared" si="0"/>
        <v>65320000</v>
      </c>
      <c r="V11" s="49">
        <f t="shared" si="0"/>
        <v>6370000</v>
      </c>
      <c r="W11" s="327"/>
    </row>
    <row r="12" spans="2:23" s="4" customFormat="1" ht="19.5" customHeight="1">
      <c r="B12" s="118"/>
      <c r="C12" s="137"/>
      <c r="D12" s="138"/>
      <c r="E12" s="138"/>
      <c r="F12" s="138"/>
      <c r="G12" s="23">
        <v>0</v>
      </c>
      <c r="H12" s="138"/>
      <c r="I12" s="138"/>
      <c r="J12" s="139"/>
      <c r="K12" s="138"/>
      <c r="L12" s="138"/>
      <c r="M12" s="139"/>
      <c r="N12" s="101" t="s">
        <v>376</v>
      </c>
      <c r="O12" s="18">
        <f>O13</f>
        <v>58950000</v>
      </c>
      <c r="P12" s="18">
        <f t="shared" si="0"/>
        <v>58950000</v>
      </c>
      <c r="Q12" s="18" t="e">
        <f t="shared" si="0"/>
        <v>#REF!</v>
      </c>
      <c r="R12" s="18">
        <f t="shared" si="0"/>
        <v>27452269.81</v>
      </c>
      <c r="S12" s="309">
        <f t="shared" si="0"/>
        <v>36378946.809999995</v>
      </c>
      <c r="T12" s="18" t="e">
        <f t="shared" si="0"/>
        <v>#REF!</v>
      </c>
      <c r="U12" s="309">
        <f t="shared" si="0"/>
        <v>65320000</v>
      </c>
      <c r="V12" s="24">
        <f t="shared" si="0"/>
        <v>6370000</v>
      </c>
      <c r="W12" s="327"/>
    </row>
    <row r="13" spans="2:23" s="14" customFormat="1" ht="19.5" customHeight="1">
      <c r="B13" s="13"/>
      <c r="C13" s="39"/>
      <c r="D13" s="23"/>
      <c r="E13" s="23"/>
      <c r="F13" s="23"/>
      <c r="G13" s="23"/>
      <c r="H13" s="23"/>
      <c r="I13" s="23">
        <v>6</v>
      </c>
      <c r="J13" s="29"/>
      <c r="K13" s="23"/>
      <c r="L13" s="23"/>
      <c r="M13" s="29"/>
      <c r="N13" s="43" t="s">
        <v>560</v>
      </c>
      <c r="O13" s="18">
        <f>O14+O40+O61+O130</f>
        <v>58950000</v>
      </c>
      <c r="P13" s="18">
        <f>P14+P40+P61+P130</f>
        <v>58950000</v>
      </c>
      <c r="Q13" s="18" t="e">
        <f>Q14+Q40+Q61+#REF!+Q130+#REF!+#REF!+#REF!</f>
        <v>#REF!</v>
      </c>
      <c r="R13" s="18">
        <f>R14+R40+R61+R130</f>
        <v>27452269.81</v>
      </c>
      <c r="S13" s="309">
        <f>S14+S40+S61+S130</f>
        <v>36378946.809999995</v>
      </c>
      <c r="T13" s="18" t="e">
        <f>T14+T40+T61+T130</f>
        <v>#REF!</v>
      </c>
      <c r="U13" s="309">
        <f>U14+U40+U61+U130</f>
        <v>65320000</v>
      </c>
      <c r="V13" s="24">
        <f>V14+V40+V61+V130</f>
        <v>6370000</v>
      </c>
      <c r="W13" s="331"/>
    </row>
    <row r="14" spans="2:23" s="4" customFormat="1" ht="19.5" customHeight="1">
      <c r="B14" s="118"/>
      <c r="C14" s="140"/>
      <c r="D14" s="135"/>
      <c r="E14" s="135"/>
      <c r="F14" s="135"/>
      <c r="G14" s="135"/>
      <c r="H14" s="135"/>
      <c r="I14" s="21"/>
      <c r="J14" s="30" t="s">
        <v>575</v>
      </c>
      <c r="K14" s="22"/>
      <c r="L14" s="22"/>
      <c r="M14" s="31"/>
      <c r="N14" s="44" t="s">
        <v>561</v>
      </c>
      <c r="O14" s="15">
        <f>O15+O23+O28+O35</f>
        <v>40827100</v>
      </c>
      <c r="P14" s="15">
        <f>P15+P23+P28+P35</f>
        <v>40827100</v>
      </c>
      <c r="Q14" s="15">
        <f>Q15+Q28</f>
        <v>0</v>
      </c>
      <c r="R14" s="15">
        <f>R15+R23+R28+R35</f>
        <v>19665661.95</v>
      </c>
      <c r="S14" s="308">
        <f>S15+S23+S28+S35</f>
        <v>26236455.72</v>
      </c>
      <c r="T14" s="15">
        <f>T15+T23+T28+T35</f>
        <v>42559610</v>
      </c>
      <c r="U14" s="308">
        <f>U15+U23+U28+U35</f>
        <v>43339400</v>
      </c>
      <c r="V14" s="49">
        <f>V15+V23+V28+V35</f>
        <v>2512300</v>
      </c>
      <c r="W14" s="329">
        <f>U14-O14</f>
        <v>2512300</v>
      </c>
    </row>
    <row r="15" spans="2:23" s="4" customFormat="1" ht="19.5" customHeight="1">
      <c r="B15" s="118"/>
      <c r="C15" s="140"/>
      <c r="D15" s="135"/>
      <c r="E15" s="135"/>
      <c r="F15" s="135"/>
      <c r="G15" s="135"/>
      <c r="H15" s="135"/>
      <c r="I15" s="135"/>
      <c r="J15" s="136"/>
      <c r="K15" s="21">
        <v>1</v>
      </c>
      <c r="L15" s="21"/>
      <c r="M15" s="30"/>
      <c r="N15" s="44" t="s">
        <v>562</v>
      </c>
      <c r="O15" s="15">
        <f aca="true" t="shared" si="1" ref="O15:V15">O16+O19+O21</f>
        <v>12956500</v>
      </c>
      <c r="P15" s="15">
        <f t="shared" si="1"/>
        <v>12956500</v>
      </c>
      <c r="Q15" s="15">
        <f t="shared" si="1"/>
        <v>0</v>
      </c>
      <c r="R15" s="15">
        <f>R16+R19+R21</f>
        <v>5762805.399999999</v>
      </c>
      <c r="S15" s="308">
        <f>S16+S19+S21</f>
        <v>7700762.779999999</v>
      </c>
      <c r="T15" s="15">
        <f t="shared" si="1"/>
        <v>13106300</v>
      </c>
      <c r="U15" s="308">
        <f>U16+U19+U21</f>
        <v>13333900</v>
      </c>
      <c r="V15" s="49">
        <f t="shared" si="1"/>
        <v>377400</v>
      </c>
      <c r="W15" s="329">
        <f>U15-O15</f>
        <v>377400</v>
      </c>
    </row>
    <row r="16" spans="2:23" s="4" customFormat="1" ht="19.5" customHeight="1">
      <c r="B16" s="118"/>
      <c r="C16" s="140"/>
      <c r="D16" s="135"/>
      <c r="E16" s="135"/>
      <c r="F16" s="135"/>
      <c r="G16" s="135"/>
      <c r="H16" s="135"/>
      <c r="I16" s="135"/>
      <c r="J16" s="136"/>
      <c r="K16" s="21"/>
      <c r="L16" s="21">
        <v>1</v>
      </c>
      <c r="M16" s="30"/>
      <c r="N16" s="44" t="s">
        <v>11</v>
      </c>
      <c r="O16" s="15">
        <f aca="true" t="shared" si="2" ref="O16:T16">O17+O18</f>
        <v>11889700</v>
      </c>
      <c r="P16" s="15">
        <f t="shared" si="2"/>
        <v>11889700</v>
      </c>
      <c r="Q16" s="15">
        <f t="shared" si="2"/>
        <v>0</v>
      </c>
      <c r="R16" s="15">
        <f t="shared" si="2"/>
        <v>5267427.35</v>
      </c>
      <c r="S16" s="308">
        <f>S17+S18</f>
        <v>7059991.93</v>
      </c>
      <c r="T16" s="15">
        <f t="shared" si="2"/>
        <v>11948500</v>
      </c>
      <c r="U16" s="308">
        <f>U17+U18</f>
        <v>12372600</v>
      </c>
      <c r="V16" s="49">
        <f>V17+V18</f>
        <v>482900</v>
      </c>
      <c r="W16" s="332"/>
    </row>
    <row r="17" spans="2:23" s="112" customFormat="1" ht="19.5" customHeight="1">
      <c r="B17" s="118"/>
      <c r="C17" s="140"/>
      <c r="D17" s="135"/>
      <c r="E17" s="135"/>
      <c r="F17" s="135"/>
      <c r="G17" s="135"/>
      <c r="H17" s="135"/>
      <c r="I17" s="135"/>
      <c r="J17" s="136"/>
      <c r="K17" s="135"/>
      <c r="L17" s="135"/>
      <c r="M17" s="136" t="s">
        <v>575</v>
      </c>
      <c r="N17" s="141" t="s">
        <v>356</v>
      </c>
      <c r="O17" s="142">
        <v>11889700</v>
      </c>
      <c r="P17" s="142">
        <v>11889700</v>
      </c>
      <c r="Q17" s="143">
        <f>O17-P17</f>
        <v>0</v>
      </c>
      <c r="R17" s="142">
        <v>5267427.35</v>
      </c>
      <c r="S17" s="310">
        <f>'[1]3'!$O$4</f>
        <v>7059991.93</v>
      </c>
      <c r="T17" s="142">
        <v>11691900</v>
      </c>
      <c r="U17" s="310">
        <v>12095000</v>
      </c>
      <c r="V17" s="144">
        <f>U17-P17</f>
        <v>205300</v>
      </c>
      <c r="W17" s="332"/>
    </row>
    <row r="18" spans="2:23" s="112" customFormat="1" ht="19.5" customHeight="1">
      <c r="B18" s="118"/>
      <c r="C18" s="140"/>
      <c r="D18" s="135"/>
      <c r="E18" s="135"/>
      <c r="F18" s="135"/>
      <c r="G18" s="135"/>
      <c r="H18" s="135"/>
      <c r="I18" s="135"/>
      <c r="J18" s="136"/>
      <c r="K18" s="135"/>
      <c r="L18" s="135"/>
      <c r="M18" s="31" t="s">
        <v>576</v>
      </c>
      <c r="N18" s="45" t="s">
        <v>292</v>
      </c>
      <c r="O18" s="142">
        <v>0</v>
      </c>
      <c r="P18" s="142">
        <v>0</v>
      </c>
      <c r="Q18" s="143"/>
      <c r="R18" s="142">
        <v>0</v>
      </c>
      <c r="S18" s="310">
        <v>0</v>
      </c>
      <c r="T18" s="142">
        <v>256600</v>
      </c>
      <c r="U18" s="310">
        <v>277600</v>
      </c>
      <c r="V18" s="144">
        <f>U18-P18</f>
        <v>277600</v>
      </c>
      <c r="W18" s="332"/>
    </row>
    <row r="19" spans="2:23" s="4" customFormat="1" ht="19.5" customHeight="1">
      <c r="B19" s="12"/>
      <c r="C19" s="40"/>
      <c r="D19" s="22"/>
      <c r="E19" s="22"/>
      <c r="F19" s="22"/>
      <c r="G19" s="22"/>
      <c r="H19" s="22"/>
      <c r="I19" s="22"/>
      <c r="J19" s="31"/>
      <c r="K19" s="22"/>
      <c r="L19" s="21">
        <v>2</v>
      </c>
      <c r="M19" s="30"/>
      <c r="N19" s="44" t="s">
        <v>407</v>
      </c>
      <c r="O19" s="15">
        <f aca="true" t="shared" si="3" ref="O19:V19">O20</f>
        <v>1016800</v>
      </c>
      <c r="P19" s="15">
        <f>P20</f>
        <v>1016800</v>
      </c>
      <c r="Q19" s="15">
        <f t="shared" si="3"/>
        <v>0</v>
      </c>
      <c r="R19" s="15">
        <f>R20</f>
        <v>488405.03</v>
      </c>
      <c r="S19" s="308">
        <f>S20</f>
        <v>633797.83</v>
      </c>
      <c r="T19" s="15">
        <f t="shared" si="3"/>
        <v>1099000</v>
      </c>
      <c r="U19" s="308">
        <f t="shared" si="3"/>
        <v>950300</v>
      </c>
      <c r="V19" s="49">
        <f t="shared" si="3"/>
        <v>-66500</v>
      </c>
      <c r="W19" s="332"/>
    </row>
    <row r="20" spans="2:23" s="112" customFormat="1" ht="19.5" customHeight="1">
      <c r="B20" s="118"/>
      <c r="C20" s="140"/>
      <c r="D20" s="135"/>
      <c r="E20" s="135"/>
      <c r="F20" s="135"/>
      <c r="G20" s="135"/>
      <c r="H20" s="135"/>
      <c r="I20" s="135"/>
      <c r="J20" s="136"/>
      <c r="K20" s="135"/>
      <c r="L20" s="135"/>
      <c r="M20" s="136" t="s">
        <v>575</v>
      </c>
      <c r="N20" s="146" t="s">
        <v>407</v>
      </c>
      <c r="O20" s="142">
        <v>1016800</v>
      </c>
      <c r="P20" s="142">
        <v>1016800</v>
      </c>
      <c r="Q20" s="143">
        <f>O20-P20</f>
        <v>0</v>
      </c>
      <c r="R20" s="142">
        <v>488405.03</v>
      </c>
      <c r="S20" s="310">
        <f>'[1]3'!$O$5</f>
        <v>633797.83</v>
      </c>
      <c r="T20" s="142">
        <v>1099000</v>
      </c>
      <c r="U20" s="310">
        <v>950300</v>
      </c>
      <c r="V20" s="144">
        <f>U20-P20</f>
        <v>-66500</v>
      </c>
      <c r="W20" s="332"/>
    </row>
    <row r="21" spans="2:23" s="4" customFormat="1" ht="19.5" customHeight="1">
      <c r="B21" s="12"/>
      <c r="C21" s="40"/>
      <c r="D21" s="22"/>
      <c r="E21" s="22"/>
      <c r="F21" s="22"/>
      <c r="G21" s="22"/>
      <c r="H21" s="22"/>
      <c r="I21" s="22"/>
      <c r="J21" s="31"/>
      <c r="K21" s="22"/>
      <c r="L21" s="21">
        <v>5</v>
      </c>
      <c r="M21" s="30"/>
      <c r="N21" s="44" t="s">
        <v>16</v>
      </c>
      <c r="O21" s="15">
        <f aca="true" t="shared" si="4" ref="O21:V21">O22</f>
        <v>50000</v>
      </c>
      <c r="P21" s="15">
        <f t="shared" si="4"/>
        <v>50000</v>
      </c>
      <c r="Q21" s="15">
        <f t="shared" si="4"/>
        <v>0</v>
      </c>
      <c r="R21" s="15">
        <f t="shared" si="4"/>
        <v>6973.02</v>
      </c>
      <c r="S21" s="308">
        <f t="shared" si="4"/>
        <v>6973.02</v>
      </c>
      <c r="T21" s="15">
        <f t="shared" si="4"/>
        <v>58800</v>
      </c>
      <c r="U21" s="308">
        <f t="shared" si="4"/>
        <v>11000</v>
      </c>
      <c r="V21" s="49">
        <f t="shared" si="4"/>
        <v>-39000</v>
      </c>
      <c r="W21" s="332"/>
    </row>
    <row r="22" spans="2:23" s="112" customFormat="1" ht="19.5" customHeight="1">
      <c r="B22" s="118"/>
      <c r="C22" s="140"/>
      <c r="D22" s="135"/>
      <c r="E22" s="135"/>
      <c r="F22" s="135"/>
      <c r="G22" s="135"/>
      <c r="H22" s="135"/>
      <c r="I22" s="135"/>
      <c r="J22" s="136"/>
      <c r="K22" s="135"/>
      <c r="L22" s="135"/>
      <c r="M22" s="136" t="s">
        <v>575</v>
      </c>
      <c r="N22" s="146" t="s">
        <v>16</v>
      </c>
      <c r="O22" s="142">
        <v>50000</v>
      </c>
      <c r="P22" s="142">
        <v>50000</v>
      </c>
      <c r="Q22" s="143">
        <f>O22-P22</f>
        <v>0</v>
      </c>
      <c r="R22" s="142">
        <v>6973.02</v>
      </c>
      <c r="S22" s="310">
        <f>'[1]3'!$O$6</f>
        <v>6973.02</v>
      </c>
      <c r="T22" s="142">
        <v>58800</v>
      </c>
      <c r="U22" s="310">
        <v>11000</v>
      </c>
      <c r="V22" s="144">
        <f>U22-P22</f>
        <v>-39000</v>
      </c>
      <c r="W22" s="332"/>
    </row>
    <row r="23" spans="2:23" s="112" customFormat="1" ht="19.5" customHeight="1">
      <c r="B23" s="118"/>
      <c r="C23" s="140"/>
      <c r="D23" s="135"/>
      <c r="E23" s="135"/>
      <c r="F23" s="135"/>
      <c r="G23" s="135"/>
      <c r="H23" s="135"/>
      <c r="I23" s="135"/>
      <c r="J23" s="136"/>
      <c r="K23" s="21">
        <v>2</v>
      </c>
      <c r="L23" s="135"/>
      <c r="M23" s="136"/>
      <c r="N23" s="44" t="s">
        <v>418</v>
      </c>
      <c r="O23" s="15">
        <f>O24+O26</f>
        <v>2895700</v>
      </c>
      <c r="P23" s="15">
        <f>P24+P26</f>
        <v>2895700</v>
      </c>
      <c r="Q23" s="15">
        <f>Q24+Q26+Q28</f>
        <v>0</v>
      </c>
      <c r="R23" s="15">
        <f>R24+R26</f>
        <v>1331834.4000000001</v>
      </c>
      <c r="S23" s="308">
        <f>S24+S26</f>
        <v>1780068.22</v>
      </c>
      <c r="T23" s="15">
        <f>T24+T26</f>
        <v>2945830</v>
      </c>
      <c r="U23" s="308">
        <f>U24+U26</f>
        <v>3077700</v>
      </c>
      <c r="V23" s="49">
        <f>V24+V26</f>
        <v>182000</v>
      </c>
      <c r="W23" s="329">
        <f>U23-O23</f>
        <v>182000</v>
      </c>
    </row>
    <row r="24" spans="2:23" s="112" customFormat="1" ht="19.5" customHeight="1">
      <c r="B24" s="118"/>
      <c r="C24" s="140"/>
      <c r="D24" s="135"/>
      <c r="E24" s="135"/>
      <c r="F24" s="135"/>
      <c r="G24" s="135"/>
      <c r="H24" s="135"/>
      <c r="I24" s="135"/>
      <c r="J24" s="136"/>
      <c r="K24" s="135"/>
      <c r="L24" s="21">
        <v>1</v>
      </c>
      <c r="M24" s="136"/>
      <c r="N24" s="44" t="s">
        <v>408</v>
      </c>
      <c r="O24" s="15">
        <f aca="true" t="shared" si="5" ref="O24:V24">O25</f>
        <v>2686900</v>
      </c>
      <c r="P24" s="15">
        <f t="shared" si="5"/>
        <v>2686900</v>
      </c>
      <c r="Q24" s="15">
        <f t="shared" si="5"/>
        <v>0</v>
      </c>
      <c r="R24" s="15">
        <f t="shared" si="5"/>
        <v>1225231.8</v>
      </c>
      <c r="S24" s="308">
        <f t="shared" si="5"/>
        <v>1643158.18</v>
      </c>
      <c r="T24" s="15">
        <f t="shared" si="5"/>
        <v>2716500</v>
      </c>
      <c r="U24" s="308">
        <f t="shared" si="5"/>
        <v>2873300</v>
      </c>
      <c r="V24" s="49">
        <f t="shared" si="5"/>
        <v>186400</v>
      </c>
      <c r="W24" s="332"/>
    </row>
    <row r="25" spans="2:23" s="112" customFormat="1" ht="19.5" customHeight="1">
      <c r="B25" s="118"/>
      <c r="C25" s="140"/>
      <c r="D25" s="135"/>
      <c r="E25" s="135"/>
      <c r="F25" s="135"/>
      <c r="G25" s="135"/>
      <c r="H25" s="135"/>
      <c r="I25" s="135"/>
      <c r="J25" s="136"/>
      <c r="K25" s="135"/>
      <c r="L25" s="135"/>
      <c r="M25" s="136" t="s">
        <v>575</v>
      </c>
      <c r="N25" s="146" t="s">
        <v>409</v>
      </c>
      <c r="O25" s="142">
        <v>2686900</v>
      </c>
      <c r="P25" s="142">
        <v>2686900</v>
      </c>
      <c r="Q25" s="143">
        <f>O25-P25</f>
        <v>0</v>
      </c>
      <c r="R25" s="142">
        <v>1225231.8</v>
      </c>
      <c r="S25" s="310">
        <f>'[1]3'!$O$7</f>
        <v>1643158.18</v>
      </c>
      <c r="T25" s="142">
        <v>2716500</v>
      </c>
      <c r="U25" s="310">
        <v>2873300</v>
      </c>
      <c r="V25" s="144">
        <f>U25-P25</f>
        <v>186400</v>
      </c>
      <c r="W25" s="332"/>
    </row>
    <row r="26" spans="2:23" s="112" customFormat="1" ht="19.5" customHeight="1">
      <c r="B26" s="118"/>
      <c r="C26" s="140"/>
      <c r="D26" s="135"/>
      <c r="E26" s="135"/>
      <c r="F26" s="135"/>
      <c r="G26" s="135"/>
      <c r="H26" s="135"/>
      <c r="I26" s="135"/>
      <c r="J26" s="136"/>
      <c r="K26" s="135"/>
      <c r="L26" s="135">
        <v>2</v>
      </c>
      <c r="M26" s="136"/>
      <c r="N26" s="44" t="s">
        <v>407</v>
      </c>
      <c r="O26" s="15">
        <f aca="true" t="shared" si="6" ref="O26:V26">O27</f>
        <v>208800</v>
      </c>
      <c r="P26" s="15">
        <f t="shared" si="6"/>
        <v>208800</v>
      </c>
      <c r="Q26" s="15">
        <f t="shared" si="6"/>
        <v>0</v>
      </c>
      <c r="R26" s="15">
        <f>R27</f>
        <v>106602.6</v>
      </c>
      <c r="S26" s="308">
        <f>S27</f>
        <v>136910.04</v>
      </c>
      <c r="T26" s="15">
        <f t="shared" si="6"/>
        <v>229330</v>
      </c>
      <c r="U26" s="308">
        <f t="shared" si="6"/>
        <v>204400</v>
      </c>
      <c r="V26" s="49">
        <f t="shared" si="6"/>
        <v>-4400</v>
      </c>
      <c r="W26" s="332"/>
    </row>
    <row r="27" spans="2:23" s="112" customFormat="1" ht="19.5" customHeight="1">
      <c r="B27" s="118"/>
      <c r="C27" s="140"/>
      <c r="D27" s="135"/>
      <c r="E27" s="135"/>
      <c r="F27" s="135"/>
      <c r="G27" s="135"/>
      <c r="H27" s="135"/>
      <c r="I27" s="135"/>
      <c r="J27" s="136"/>
      <c r="K27" s="135"/>
      <c r="L27" s="135"/>
      <c r="M27" s="136" t="s">
        <v>575</v>
      </c>
      <c r="N27" s="146" t="s">
        <v>410</v>
      </c>
      <c r="O27" s="142">
        <v>208800</v>
      </c>
      <c r="P27" s="142">
        <v>208800</v>
      </c>
      <c r="Q27" s="143">
        <f>O27-P27</f>
        <v>0</v>
      </c>
      <c r="R27" s="142">
        <v>106602.6</v>
      </c>
      <c r="S27" s="310">
        <f>'[1]3'!$O$8</f>
        <v>136910.04</v>
      </c>
      <c r="T27" s="142">
        <v>229330</v>
      </c>
      <c r="U27" s="310">
        <v>204400</v>
      </c>
      <c r="V27" s="144">
        <f>U27-P27</f>
        <v>-4400</v>
      </c>
      <c r="W27" s="332"/>
    </row>
    <row r="28" spans="2:23" s="4" customFormat="1" ht="19.5" customHeight="1">
      <c r="B28" s="12"/>
      <c r="C28" s="40"/>
      <c r="D28" s="22"/>
      <c r="E28" s="22"/>
      <c r="F28" s="22"/>
      <c r="G28" s="22"/>
      <c r="H28" s="22"/>
      <c r="I28" s="22"/>
      <c r="J28" s="31"/>
      <c r="K28" s="21">
        <v>3</v>
      </c>
      <c r="L28" s="21"/>
      <c r="M28" s="30"/>
      <c r="N28" s="44" t="s">
        <v>563</v>
      </c>
      <c r="O28" s="15">
        <f>O29+O31+O33</f>
        <v>205100</v>
      </c>
      <c r="P28" s="15">
        <f>P29+P31+P33</f>
        <v>205100</v>
      </c>
      <c r="Q28" s="15">
        <f>Q31+Q33</f>
        <v>0</v>
      </c>
      <c r="R28" s="15">
        <f>R29+R31+R33</f>
        <v>101099.51999999999</v>
      </c>
      <c r="S28" s="308">
        <f>S29+S31+S33</f>
        <v>133390.66999999998</v>
      </c>
      <c r="T28" s="15">
        <f>T29+T31+T33</f>
        <v>228300</v>
      </c>
      <c r="U28" s="308">
        <f>U29+U31+U33</f>
        <v>263200</v>
      </c>
      <c r="V28" s="49">
        <f>V29+V31+V33</f>
        <v>58100</v>
      </c>
      <c r="W28" s="329">
        <f>U28-O28</f>
        <v>58100</v>
      </c>
    </row>
    <row r="29" spans="2:23" s="4" customFormat="1" ht="19.5" customHeight="1">
      <c r="B29" s="12"/>
      <c r="C29" s="40"/>
      <c r="D29" s="22"/>
      <c r="E29" s="22"/>
      <c r="F29" s="22"/>
      <c r="G29" s="22"/>
      <c r="H29" s="22"/>
      <c r="I29" s="22"/>
      <c r="J29" s="31"/>
      <c r="K29" s="21"/>
      <c r="L29" s="21">
        <v>1</v>
      </c>
      <c r="M29" s="30"/>
      <c r="N29" s="44" t="s">
        <v>557</v>
      </c>
      <c r="O29" s="15">
        <f aca="true" t="shared" si="7" ref="O29:V29">O30</f>
        <v>181700</v>
      </c>
      <c r="P29" s="15">
        <f t="shared" si="7"/>
        <v>181700</v>
      </c>
      <c r="Q29" s="15">
        <f t="shared" si="7"/>
        <v>0</v>
      </c>
      <c r="R29" s="15">
        <f t="shared" si="7"/>
        <v>89398.77</v>
      </c>
      <c r="S29" s="308">
        <f t="shared" si="7"/>
        <v>120045.4</v>
      </c>
      <c r="T29" s="15">
        <f t="shared" si="7"/>
        <v>204400</v>
      </c>
      <c r="U29" s="308">
        <f t="shared" si="7"/>
        <v>242700</v>
      </c>
      <c r="V29" s="49">
        <f t="shared" si="7"/>
        <v>61000</v>
      </c>
      <c r="W29" s="332"/>
    </row>
    <row r="30" spans="2:23" s="4" customFormat="1" ht="19.5" customHeight="1">
      <c r="B30" s="12"/>
      <c r="C30" s="40"/>
      <c r="D30" s="22"/>
      <c r="E30" s="22"/>
      <c r="F30" s="22"/>
      <c r="G30" s="22"/>
      <c r="H30" s="22"/>
      <c r="I30" s="22"/>
      <c r="J30" s="31"/>
      <c r="K30" s="21"/>
      <c r="L30" s="21"/>
      <c r="M30" s="136" t="s">
        <v>575</v>
      </c>
      <c r="N30" s="45" t="s">
        <v>411</v>
      </c>
      <c r="O30" s="142">
        <v>181700</v>
      </c>
      <c r="P30" s="142">
        <v>181700</v>
      </c>
      <c r="Q30" s="143">
        <f>O30-P30</f>
        <v>0</v>
      </c>
      <c r="R30" s="142">
        <v>89398.77</v>
      </c>
      <c r="S30" s="310">
        <f>'[1]3'!$O$9</f>
        <v>120045.4</v>
      </c>
      <c r="T30" s="142">
        <v>204400</v>
      </c>
      <c r="U30" s="310">
        <v>242700</v>
      </c>
      <c r="V30" s="144">
        <f>U30-P30</f>
        <v>61000</v>
      </c>
      <c r="W30" s="332"/>
    </row>
    <row r="31" spans="2:23" s="4" customFormat="1" ht="19.5" customHeight="1">
      <c r="B31" s="118"/>
      <c r="C31" s="140"/>
      <c r="D31" s="135"/>
      <c r="E31" s="135"/>
      <c r="F31" s="135"/>
      <c r="G31" s="135"/>
      <c r="H31" s="135"/>
      <c r="I31" s="135"/>
      <c r="J31" s="136"/>
      <c r="K31" s="21"/>
      <c r="L31" s="21">
        <v>5</v>
      </c>
      <c r="M31" s="30"/>
      <c r="N31" s="44" t="s">
        <v>412</v>
      </c>
      <c r="O31" s="15">
        <f>O32</f>
        <v>1400</v>
      </c>
      <c r="P31" s="15">
        <f>P32</f>
        <v>1400</v>
      </c>
      <c r="Q31" s="18">
        <f>O31-P31</f>
        <v>0</v>
      </c>
      <c r="R31" s="15">
        <f>R32</f>
        <v>295.68</v>
      </c>
      <c r="S31" s="308">
        <f>S32</f>
        <v>295.68</v>
      </c>
      <c r="T31" s="15">
        <f>T32</f>
        <v>900</v>
      </c>
      <c r="U31" s="308">
        <f>U32</f>
        <v>500</v>
      </c>
      <c r="V31" s="49">
        <f>V32</f>
        <v>-900</v>
      </c>
      <c r="W31" s="332"/>
    </row>
    <row r="32" spans="2:23" s="112" customFormat="1" ht="19.5" customHeight="1">
      <c r="B32" s="118"/>
      <c r="C32" s="140"/>
      <c r="D32" s="135"/>
      <c r="E32" s="135"/>
      <c r="F32" s="135"/>
      <c r="G32" s="135"/>
      <c r="H32" s="135"/>
      <c r="I32" s="135"/>
      <c r="J32" s="136"/>
      <c r="K32" s="135"/>
      <c r="L32" s="135"/>
      <c r="M32" s="136" t="s">
        <v>575</v>
      </c>
      <c r="N32" s="146" t="s">
        <v>412</v>
      </c>
      <c r="O32" s="142">
        <v>1400</v>
      </c>
      <c r="P32" s="142">
        <v>1400</v>
      </c>
      <c r="Q32" s="143">
        <f>O32-P32</f>
        <v>0</v>
      </c>
      <c r="R32" s="142">
        <v>295.68</v>
      </c>
      <c r="S32" s="310">
        <f>'[1]3'!$O$10</f>
        <v>295.68</v>
      </c>
      <c r="T32" s="142">
        <v>900</v>
      </c>
      <c r="U32" s="310">
        <v>500</v>
      </c>
      <c r="V32" s="144">
        <f>U32-P32</f>
        <v>-900</v>
      </c>
      <c r="W32" s="332"/>
    </row>
    <row r="33" spans="2:23" s="4" customFormat="1" ht="19.5" customHeight="1">
      <c r="B33" s="12"/>
      <c r="C33" s="40"/>
      <c r="D33" s="22"/>
      <c r="E33" s="22"/>
      <c r="F33" s="22"/>
      <c r="G33" s="22"/>
      <c r="H33" s="22"/>
      <c r="I33" s="22"/>
      <c r="J33" s="31"/>
      <c r="K33" s="22"/>
      <c r="L33" s="21">
        <v>6</v>
      </c>
      <c r="M33" s="30"/>
      <c r="N33" s="44" t="s">
        <v>413</v>
      </c>
      <c r="O33" s="15">
        <f aca="true" t="shared" si="8" ref="O33:V33">O34</f>
        <v>22000</v>
      </c>
      <c r="P33" s="15">
        <f t="shared" si="8"/>
        <v>22000</v>
      </c>
      <c r="Q33" s="15">
        <f t="shared" si="8"/>
        <v>0</v>
      </c>
      <c r="R33" s="15">
        <f t="shared" si="8"/>
        <v>11405.07</v>
      </c>
      <c r="S33" s="308">
        <f t="shared" si="8"/>
        <v>13049.59</v>
      </c>
      <c r="T33" s="15">
        <f t="shared" si="8"/>
        <v>23000</v>
      </c>
      <c r="U33" s="308">
        <f t="shared" si="8"/>
        <v>20000</v>
      </c>
      <c r="V33" s="49">
        <f t="shared" si="8"/>
        <v>-2000</v>
      </c>
      <c r="W33" s="332"/>
    </row>
    <row r="34" spans="2:23" s="112" customFormat="1" ht="19.5" customHeight="1">
      <c r="B34" s="118"/>
      <c r="C34" s="140"/>
      <c r="D34" s="135"/>
      <c r="E34" s="135"/>
      <c r="F34" s="135"/>
      <c r="G34" s="135"/>
      <c r="H34" s="135"/>
      <c r="I34" s="135"/>
      <c r="J34" s="136"/>
      <c r="K34" s="135"/>
      <c r="L34" s="135"/>
      <c r="M34" s="136" t="s">
        <v>575</v>
      </c>
      <c r="N34" s="146" t="s">
        <v>413</v>
      </c>
      <c r="O34" s="142">
        <v>22000</v>
      </c>
      <c r="P34" s="142">
        <v>22000</v>
      </c>
      <c r="Q34" s="143">
        <f>O34-P34</f>
        <v>0</v>
      </c>
      <c r="R34" s="142">
        <v>11405.07</v>
      </c>
      <c r="S34" s="310">
        <f>'[1]3'!$O$11</f>
        <v>13049.59</v>
      </c>
      <c r="T34" s="142">
        <v>23000</v>
      </c>
      <c r="U34" s="310">
        <v>20000</v>
      </c>
      <c r="V34" s="144">
        <f>U34-P34</f>
        <v>-2000</v>
      </c>
      <c r="W34" s="332"/>
    </row>
    <row r="35" spans="2:23" s="112" customFormat="1" ht="19.5" customHeight="1">
      <c r="B35" s="118"/>
      <c r="C35" s="140"/>
      <c r="D35" s="135"/>
      <c r="E35" s="135"/>
      <c r="F35" s="135"/>
      <c r="G35" s="135"/>
      <c r="H35" s="135"/>
      <c r="I35" s="135"/>
      <c r="J35" s="136"/>
      <c r="K35" s="21">
        <v>4</v>
      </c>
      <c r="L35" s="135"/>
      <c r="M35" s="136"/>
      <c r="N35" s="44" t="s">
        <v>414</v>
      </c>
      <c r="O35" s="15">
        <f>O36+O38</f>
        <v>24769800</v>
      </c>
      <c r="P35" s="15">
        <f>P36+P38</f>
        <v>24769800</v>
      </c>
      <c r="Q35" s="15">
        <f>Q36+Q38+Q40</f>
        <v>0</v>
      </c>
      <c r="R35" s="15">
        <f>R36+R38</f>
        <v>12469922.63</v>
      </c>
      <c r="S35" s="308">
        <f>S36+S38</f>
        <v>16622234.049999999</v>
      </c>
      <c r="T35" s="15">
        <f>T36+T38</f>
        <v>26279180</v>
      </c>
      <c r="U35" s="308">
        <f>U36+U38</f>
        <v>26664600</v>
      </c>
      <c r="V35" s="49">
        <f>V36+V38</f>
        <v>1894800</v>
      </c>
      <c r="W35" s="329">
        <f>U35-O35</f>
        <v>1894800</v>
      </c>
    </row>
    <row r="36" spans="2:23" s="112" customFormat="1" ht="19.5" customHeight="1">
      <c r="B36" s="118"/>
      <c r="C36" s="140"/>
      <c r="D36" s="135"/>
      <c r="E36" s="135"/>
      <c r="F36" s="135"/>
      <c r="G36" s="135"/>
      <c r="H36" s="135"/>
      <c r="I36" s="135"/>
      <c r="J36" s="136"/>
      <c r="K36" s="135"/>
      <c r="L36" s="21">
        <v>1</v>
      </c>
      <c r="M36" s="136"/>
      <c r="N36" s="44" t="s">
        <v>415</v>
      </c>
      <c r="O36" s="15">
        <f aca="true" t="shared" si="9" ref="O36:V36">O37</f>
        <v>22300300</v>
      </c>
      <c r="P36" s="15">
        <f t="shared" si="9"/>
        <v>22300300</v>
      </c>
      <c r="Q36" s="15">
        <f t="shared" si="9"/>
        <v>0</v>
      </c>
      <c r="R36" s="15">
        <f t="shared" si="9"/>
        <v>11239816.24</v>
      </c>
      <c r="S36" s="308">
        <f t="shared" si="9"/>
        <v>15050631.29</v>
      </c>
      <c r="T36" s="15">
        <f t="shared" si="9"/>
        <v>22838300</v>
      </c>
      <c r="U36" s="308">
        <f t="shared" si="9"/>
        <v>24166600</v>
      </c>
      <c r="V36" s="49">
        <f t="shared" si="9"/>
        <v>1866300</v>
      </c>
      <c r="W36" s="332"/>
    </row>
    <row r="37" spans="2:23" s="112" customFormat="1" ht="19.5" customHeight="1">
      <c r="B37" s="118"/>
      <c r="C37" s="140"/>
      <c r="D37" s="135"/>
      <c r="E37" s="135"/>
      <c r="F37" s="135"/>
      <c r="G37" s="135"/>
      <c r="H37" s="135"/>
      <c r="I37" s="135"/>
      <c r="J37" s="136"/>
      <c r="K37" s="135"/>
      <c r="L37" s="135"/>
      <c r="M37" s="136" t="s">
        <v>576</v>
      </c>
      <c r="N37" s="146" t="s">
        <v>416</v>
      </c>
      <c r="O37" s="142">
        <v>22300300</v>
      </c>
      <c r="P37" s="142">
        <v>22300300</v>
      </c>
      <c r="Q37" s="143">
        <f>O37-P37</f>
        <v>0</v>
      </c>
      <c r="R37" s="142">
        <v>11239816.24</v>
      </c>
      <c r="S37" s="310">
        <f>'[1]3'!$O$12</f>
        <v>15050631.29</v>
      </c>
      <c r="T37" s="142">
        <v>22838300</v>
      </c>
      <c r="U37" s="310">
        <v>24166600</v>
      </c>
      <c r="V37" s="144">
        <f>U37-P37</f>
        <v>1866300</v>
      </c>
      <c r="W37" s="332"/>
    </row>
    <row r="38" spans="2:23" s="112" customFormat="1" ht="19.5" customHeight="1">
      <c r="B38" s="118"/>
      <c r="C38" s="140"/>
      <c r="D38" s="135"/>
      <c r="E38" s="135"/>
      <c r="F38" s="135"/>
      <c r="G38" s="135"/>
      <c r="H38" s="135"/>
      <c r="I38" s="135"/>
      <c r="J38" s="136"/>
      <c r="K38" s="135"/>
      <c r="L38" s="21">
        <v>2</v>
      </c>
      <c r="M38" s="136"/>
      <c r="N38" s="44" t="s">
        <v>407</v>
      </c>
      <c r="O38" s="15">
        <f aca="true" t="shared" si="10" ref="O38:V38">O39</f>
        <v>2469500</v>
      </c>
      <c r="P38" s="15">
        <f t="shared" si="10"/>
        <v>2469500</v>
      </c>
      <c r="Q38" s="15">
        <f t="shared" si="10"/>
        <v>0</v>
      </c>
      <c r="R38" s="15">
        <f t="shared" si="10"/>
        <v>1230106.39</v>
      </c>
      <c r="S38" s="308">
        <f t="shared" si="10"/>
        <v>1571602.76</v>
      </c>
      <c r="T38" s="15">
        <f t="shared" si="10"/>
        <v>3440880</v>
      </c>
      <c r="U38" s="308">
        <f t="shared" si="10"/>
        <v>2498000</v>
      </c>
      <c r="V38" s="49">
        <f t="shared" si="10"/>
        <v>28500</v>
      </c>
      <c r="W38" s="332"/>
    </row>
    <row r="39" spans="2:23" s="112" customFormat="1" ht="19.5" customHeight="1">
      <c r="B39" s="118"/>
      <c r="C39" s="140"/>
      <c r="D39" s="135"/>
      <c r="E39" s="135"/>
      <c r="F39" s="135"/>
      <c r="G39" s="135"/>
      <c r="H39" s="135"/>
      <c r="I39" s="135"/>
      <c r="J39" s="136"/>
      <c r="K39" s="135"/>
      <c r="L39" s="135"/>
      <c r="M39" s="136" t="s">
        <v>575</v>
      </c>
      <c r="N39" s="146" t="s">
        <v>417</v>
      </c>
      <c r="O39" s="142">
        <v>2469500</v>
      </c>
      <c r="P39" s="142">
        <v>2469500</v>
      </c>
      <c r="Q39" s="143">
        <f>O39-P39</f>
        <v>0</v>
      </c>
      <c r="R39" s="142">
        <v>1230106.39</v>
      </c>
      <c r="S39" s="310">
        <f>'[1]3'!$O$13</f>
        <v>1571602.76</v>
      </c>
      <c r="T39" s="142">
        <v>3440880</v>
      </c>
      <c r="U39" s="310">
        <v>2498000</v>
      </c>
      <c r="V39" s="144">
        <f>U39-P39</f>
        <v>28500</v>
      </c>
      <c r="W39" s="332"/>
    </row>
    <row r="40" spans="2:23" s="4" customFormat="1" ht="19.5" customHeight="1">
      <c r="B40" s="12"/>
      <c r="C40" s="40"/>
      <c r="D40" s="22"/>
      <c r="E40" s="22"/>
      <c r="F40" s="22"/>
      <c r="G40" s="22"/>
      <c r="H40" s="22"/>
      <c r="I40" s="21"/>
      <c r="J40" s="30" t="s">
        <v>576</v>
      </c>
      <c r="K40" s="22"/>
      <c r="L40" s="22"/>
      <c r="M40" s="31"/>
      <c r="N40" s="44" t="s">
        <v>564</v>
      </c>
      <c r="O40" s="15">
        <f>O41+O46+O51+O56</f>
        <v>3775400</v>
      </c>
      <c r="P40" s="15">
        <f aca="true" t="shared" si="11" ref="P40:V40">P41+P46+P51+P56</f>
        <v>3775400</v>
      </c>
      <c r="Q40" s="15">
        <f t="shared" si="11"/>
        <v>0</v>
      </c>
      <c r="R40" s="15">
        <f t="shared" si="11"/>
        <v>1876117.09</v>
      </c>
      <c r="S40" s="308">
        <f>S41+S46+S51+S56</f>
        <v>2512743.31</v>
      </c>
      <c r="T40" s="15">
        <f t="shared" si="11"/>
        <v>3828640</v>
      </c>
      <c r="U40" s="308">
        <f>U41+U46+U51+U56</f>
        <v>3923600</v>
      </c>
      <c r="V40" s="15">
        <f t="shared" si="11"/>
        <v>148200</v>
      </c>
      <c r="W40" s="329">
        <f>U40-O40</f>
        <v>148200</v>
      </c>
    </row>
    <row r="41" spans="2:23" s="4" customFormat="1" ht="19.5" customHeight="1">
      <c r="B41" s="12"/>
      <c r="C41" s="40"/>
      <c r="D41" s="22"/>
      <c r="E41" s="22"/>
      <c r="F41" s="22"/>
      <c r="G41" s="22"/>
      <c r="H41" s="22"/>
      <c r="I41" s="21"/>
      <c r="J41" s="30"/>
      <c r="K41" s="21">
        <v>1</v>
      </c>
      <c r="L41" s="22"/>
      <c r="M41" s="31"/>
      <c r="N41" s="44" t="s">
        <v>562</v>
      </c>
      <c r="O41" s="15">
        <f aca="true" t="shared" si="12" ref="O41:V41">O42+O44</f>
        <v>0</v>
      </c>
      <c r="P41" s="15">
        <f t="shared" si="12"/>
        <v>0</v>
      </c>
      <c r="Q41" s="15">
        <f t="shared" si="12"/>
        <v>0</v>
      </c>
      <c r="R41" s="15">
        <f t="shared" si="12"/>
        <v>0</v>
      </c>
      <c r="S41" s="308">
        <f t="shared" si="12"/>
        <v>0</v>
      </c>
      <c r="T41" s="15">
        <f t="shared" si="12"/>
        <v>14280</v>
      </c>
      <c r="U41" s="308">
        <f t="shared" si="12"/>
        <v>14300</v>
      </c>
      <c r="V41" s="15">
        <f t="shared" si="12"/>
        <v>14300</v>
      </c>
      <c r="W41" s="332"/>
    </row>
    <row r="42" spans="2:23" s="4" customFormat="1" ht="19.5" customHeight="1">
      <c r="B42" s="12"/>
      <c r="C42" s="40"/>
      <c r="D42" s="22"/>
      <c r="E42" s="22"/>
      <c r="F42" s="22"/>
      <c r="G42" s="22"/>
      <c r="H42" s="22"/>
      <c r="I42" s="21"/>
      <c r="J42" s="30"/>
      <c r="K42" s="22"/>
      <c r="L42" s="21">
        <v>1</v>
      </c>
      <c r="M42" s="31"/>
      <c r="N42" s="44" t="s">
        <v>24</v>
      </c>
      <c r="O42" s="15">
        <f>O43</f>
        <v>0</v>
      </c>
      <c r="P42" s="15">
        <f aca="true" t="shared" si="13" ref="P42:V42">P43</f>
        <v>0</v>
      </c>
      <c r="Q42" s="15">
        <f t="shared" si="13"/>
        <v>0</v>
      </c>
      <c r="R42" s="15">
        <f t="shared" si="13"/>
        <v>0</v>
      </c>
      <c r="S42" s="308">
        <f t="shared" si="13"/>
        <v>0</v>
      </c>
      <c r="T42" s="15">
        <f t="shared" si="13"/>
        <v>10480</v>
      </c>
      <c r="U42" s="308">
        <f t="shared" si="13"/>
        <v>10500</v>
      </c>
      <c r="V42" s="15">
        <f t="shared" si="13"/>
        <v>10500</v>
      </c>
      <c r="W42" s="332"/>
    </row>
    <row r="43" spans="2:23" s="4" customFormat="1" ht="19.5" customHeight="1">
      <c r="B43" s="12"/>
      <c r="C43" s="40"/>
      <c r="D43" s="22"/>
      <c r="E43" s="22"/>
      <c r="F43" s="22"/>
      <c r="G43" s="22"/>
      <c r="H43" s="22"/>
      <c r="I43" s="21"/>
      <c r="J43" s="30"/>
      <c r="K43" s="22"/>
      <c r="L43" s="22"/>
      <c r="M43" s="31" t="s">
        <v>575</v>
      </c>
      <c r="N43" s="146" t="s">
        <v>24</v>
      </c>
      <c r="O43" s="16">
        <v>0</v>
      </c>
      <c r="P43" s="16">
        <v>0</v>
      </c>
      <c r="Q43" s="16"/>
      <c r="R43" s="16">
        <v>0</v>
      </c>
      <c r="S43" s="311">
        <v>0</v>
      </c>
      <c r="T43" s="16">
        <v>10480</v>
      </c>
      <c r="U43" s="311">
        <v>10500</v>
      </c>
      <c r="V43" s="144">
        <f>U43-P43</f>
        <v>10500</v>
      </c>
      <c r="W43" s="332"/>
    </row>
    <row r="44" spans="2:23" s="4" customFormat="1" ht="19.5" customHeight="1">
      <c r="B44" s="12"/>
      <c r="C44" s="40"/>
      <c r="D44" s="22"/>
      <c r="E44" s="22"/>
      <c r="F44" s="22"/>
      <c r="G44" s="22"/>
      <c r="H44" s="22"/>
      <c r="I44" s="21"/>
      <c r="J44" s="30"/>
      <c r="K44" s="22"/>
      <c r="L44" s="21">
        <v>2</v>
      </c>
      <c r="M44" s="31"/>
      <c r="N44" s="44" t="s">
        <v>362</v>
      </c>
      <c r="O44" s="15">
        <f>O45</f>
        <v>0</v>
      </c>
      <c r="P44" s="15">
        <f aca="true" t="shared" si="14" ref="P44:V44">P45</f>
        <v>0</v>
      </c>
      <c r="Q44" s="15">
        <f t="shared" si="14"/>
        <v>0</v>
      </c>
      <c r="R44" s="15">
        <f t="shared" si="14"/>
        <v>0</v>
      </c>
      <c r="S44" s="308">
        <f t="shared" si="14"/>
        <v>0</v>
      </c>
      <c r="T44" s="15">
        <f t="shared" si="14"/>
        <v>3800</v>
      </c>
      <c r="U44" s="308">
        <f t="shared" si="14"/>
        <v>3800</v>
      </c>
      <c r="V44" s="15">
        <f t="shared" si="14"/>
        <v>3800</v>
      </c>
      <c r="W44" s="332"/>
    </row>
    <row r="45" spans="2:23" s="4" customFormat="1" ht="19.5" customHeight="1">
      <c r="B45" s="12"/>
      <c r="C45" s="40"/>
      <c r="D45" s="22"/>
      <c r="E45" s="22"/>
      <c r="F45" s="22"/>
      <c r="G45" s="22"/>
      <c r="H45" s="22"/>
      <c r="I45" s="21"/>
      <c r="J45" s="30"/>
      <c r="K45" s="22"/>
      <c r="L45" s="22"/>
      <c r="M45" s="31" t="s">
        <v>575</v>
      </c>
      <c r="N45" s="146" t="s">
        <v>362</v>
      </c>
      <c r="O45" s="16">
        <v>0</v>
      </c>
      <c r="P45" s="16">
        <v>0</v>
      </c>
      <c r="Q45" s="16"/>
      <c r="R45" s="16">
        <v>0</v>
      </c>
      <c r="S45" s="311">
        <v>0</v>
      </c>
      <c r="T45" s="16">
        <v>3800</v>
      </c>
      <c r="U45" s="311">
        <v>3800</v>
      </c>
      <c r="V45" s="144">
        <f>U45-P45</f>
        <v>3800</v>
      </c>
      <c r="W45" s="332"/>
    </row>
    <row r="46" spans="2:23" s="4" customFormat="1" ht="19.5" customHeight="1">
      <c r="B46" s="118"/>
      <c r="C46" s="140"/>
      <c r="D46" s="135"/>
      <c r="E46" s="135"/>
      <c r="F46" s="135"/>
      <c r="G46" s="135"/>
      <c r="H46" s="135"/>
      <c r="I46" s="135"/>
      <c r="J46" s="136"/>
      <c r="K46" s="21">
        <v>2</v>
      </c>
      <c r="L46" s="21"/>
      <c r="M46" s="30"/>
      <c r="N46" s="44" t="s">
        <v>418</v>
      </c>
      <c r="O46" s="15">
        <f aca="true" t="shared" si="15" ref="O46:V46">O49+O47</f>
        <v>403100</v>
      </c>
      <c r="P46" s="15">
        <f t="shared" si="15"/>
        <v>403100</v>
      </c>
      <c r="Q46" s="15">
        <f t="shared" si="15"/>
        <v>0</v>
      </c>
      <c r="R46" s="15">
        <f t="shared" si="15"/>
        <v>183784.97999999998</v>
      </c>
      <c r="S46" s="308">
        <f>S49+S47</f>
        <v>246473.9</v>
      </c>
      <c r="T46" s="15">
        <f t="shared" si="15"/>
        <v>376130</v>
      </c>
      <c r="U46" s="308">
        <f>U49+U47</f>
        <v>397400</v>
      </c>
      <c r="V46" s="49">
        <f t="shared" si="15"/>
        <v>-5700</v>
      </c>
      <c r="W46" s="333"/>
    </row>
    <row r="47" spans="2:23" s="4" customFormat="1" ht="19.5" customHeight="1">
      <c r="B47" s="118"/>
      <c r="C47" s="140"/>
      <c r="D47" s="135"/>
      <c r="E47" s="135"/>
      <c r="F47" s="135"/>
      <c r="G47" s="135"/>
      <c r="H47" s="135"/>
      <c r="I47" s="135"/>
      <c r="J47" s="136"/>
      <c r="K47" s="21"/>
      <c r="L47" s="21">
        <v>1</v>
      </c>
      <c r="M47" s="30"/>
      <c r="N47" s="44" t="s">
        <v>24</v>
      </c>
      <c r="O47" s="15">
        <f aca="true" t="shared" si="16" ref="O47:V47">O48</f>
        <v>295600</v>
      </c>
      <c r="P47" s="15">
        <f t="shared" si="16"/>
        <v>295600</v>
      </c>
      <c r="Q47" s="15">
        <f t="shared" si="16"/>
        <v>0</v>
      </c>
      <c r="R47" s="15">
        <f t="shared" si="16"/>
        <v>134775.9</v>
      </c>
      <c r="S47" s="308">
        <f t="shared" si="16"/>
        <v>180747.84</v>
      </c>
      <c r="T47" s="15">
        <f t="shared" si="16"/>
        <v>275830</v>
      </c>
      <c r="U47" s="308">
        <f t="shared" si="16"/>
        <v>291500</v>
      </c>
      <c r="V47" s="49">
        <f t="shared" si="16"/>
        <v>-4100</v>
      </c>
      <c r="W47" s="332"/>
    </row>
    <row r="48" spans="2:23" s="112" customFormat="1" ht="19.5" customHeight="1">
      <c r="B48" s="118"/>
      <c r="C48" s="140"/>
      <c r="D48" s="135"/>
      <c r="E48" s="135"/>
      <c r="F48" s="135"/>
      <c r="G48" s="135"/>
      <c r="H48" s="135"/>
      <c r="I48" s="135"/>
      <c r="J48" s="136"/>
      <c r="K48" s="135"/>
      <c r="L48" s="135"/>
      <c r="M48" s="136" t="s">
        <v>575</v>
      </c>
      <c r="N48" s="146" t="s">
        <v>24</v>
      </c>
      <c r="O48" s="142">
        <v>295600</v>
      </c>
      <c r="P48" s="142">
        <v>295600</v>
      </c>
      <c r="Q48" s="143">
        <f>O48-P48</f>
        <v>0</v>
      </c>
      <c r="R48" s="142">
        <v>134775.9</v>
      </c>
      <c r="S48" s="310">
        <f>'[1]3'!$O$14</f>
        <v>180747.84</v>
      </c>
      <c r="T48" s="142">
        <v>275830</v>
      </c>
      <c r="U48" s="310">
        <v>291500</v>
      </c>
      <c r="V48" s="144">
        <f>U48-P48</f>
        <v>-4100</v>
      </c>
      <c r="W48" s="332"/>
    </row>
    <row r="49" spans="2:23" s="4" customFormat="1" ht="19.5" customHeight="1">
      <c r="B49" s="12"/>
      <c r="C49" s="40"/>
      <c r="D49" s="22"/>
      <c r="E49" s="22"/>
      <c r="F49" s="22"/>
      <c r="G49" s="22"/>
      <c r="H49" s="22"/>
      <c r="I49" s="22"/>
      <c r="J49" s="31"/>
      <c r="K49" s="22"/>
      <c r="L49" s="21">
        <v>2</v>
      </c>
      <c r="M49" s="30"/>
      <c r="N49" s="44" t="s">
        <v>362</v>
      </c>
      <c r="O49" s="15">
        <f>O50</f>
        <v>107500</v>
      </c>
      <c r="P49" s="15">
        <f>P50</f>
        <v>107500</v>
      </c>
      <c r="Q49" s="18">
        <f>O49-P49</f>
        <v>0</v>
      </c>
      <c r="R49" s="15">
        <f>R50</f>
        <v>49009.08</v>
      </c>
      <c r="S49" s="308">
        <f>S50</f>
        <v>65726.06</v>
      </c>
      <c r="T49" s="15">
        <f>T50</f>
        <v>100300</v>
      </c>
      <c r="U49" s="308">
        <f>U50</f>
        <v>105900</v>
      </c>
      <c r="V49" s="49">
        <f>V50</f>
        <v>-1600</v>
      </c>
      <c r="W49" s="332"/>
    </row>
    <row r="50" spans="2:23" s="112" customFormat="1" ht="19.5" customHeight="1">
      <c r="B50" s="118"/>
      <c r="C50" s="140"/>
      <c r="D50" s="135"/>
      <c r="E50" s="135"/>
      <c r="F50" s="135"/>
      <c r="G50" s="135"/>
      <c r="H50" s="135"/>
      <c r="I50" s="135"/>
      <c r="J50" s="136"/>
      <c r="K50" s="135"/>
      <c r="L50" s="135"/>
      <c r="M50" s="136" t="s">
        <v>575</v>
      </c>
      <c r="N50" s="146" t="s">
        <v>362</v>
      </c>
      <c r="O50" s="142">
        <v>107500</v>
      </c>
      <c r="P50" s="142">
        <v>107500</v>
      </c>
      <c r="Q50" s="143">
        <f>O50-P50</f>
        <v>0</v>
      </c>
      <c r="R50" s="142">
        <v>49009.08</v>
      </c>
      <c r="S50" s="310">
        <f>'[1]3'!$O$15</f>
        <v>65726.06</v>
      </c>
      <c r="T50" s="142">
        <v>100300</v>
      </c>
      <c r="U50" s="310">
        <v>105900</v>
      </c>
      <c r="V50" s="144">
        <f>U50-P50</f>
        <v>-1600</v>
      </c>
      <c r="W50" s="332"/>
    </row>
    <row r="51" spans="2:23" s="4" customFormat="1" ht="19.5" customHeight="1">
      <c r="B51" s="12"/>
      <c r="C51" s="40"/>
      <c r="D51" s="22"/>
      <c r="E51" s="22"/>
      <c r="F51" s="22"/>
      <c r="G51" s="22"/>
      <c r="H51" s="22"/>
      <c r="I51" s="22"/>
      <c r="J51" s="31"/>
      <c r="K51" s="21">
        <v>3</v>
      </c>
      <c r="L51" s="21"/>
      <c r="M51" s="30"/>
      <c r="N51" s="44" t="s">
        <v>563</v>
      </c>
      <c r="O51" s="15">
        <f aca="true" t="shared" si="17" ref="O51:V51">O54+O52</f>
        <v>27300</v>
      </c>
      <c r="P51" s="15">
        <f t="shared" si="17"/>
        <v>27300</v>
      </c>
      <c r="Q51" s="15">
        <f t="shared" si="17"/>
        <v>0</v>
      </c>
      <c r="R51" s="15">
        <f t="shared" si="17"/>
        <v>13409.78</v>
      </c>
      <c r="S51" s="308">
        <f>S54+S52</f>
        <v>18006.78</v>
      </c>
      <c r="T51" s="15">
        <f t="shared" si="17"/>
        <v>28230</v>
      </c>
      <c r="U51" s="308">
        <f>U54+U52</f>
        <v>33600</v>
      </c>
      <c r="V51" s="49">
        <f t="shared" si="17"/>
        <v>6300</v>
      </c>
      <c r="W51" s="332"/>
    </row>
    <row r="52" spans="2:23" s="4" customFormat="1" ht="19.5" customHeight="1">
      <c r="B52" s="118"/>
      <c r="C52" s="140"/>
      <c r="D52" s="135"/>
      <c r="E52" s="135"/>
      <c r="F52" s="135"/>
      <c r="G52" s="135"/>
      <c r="H52" s="135"/>
      <c r="I52" s="135"/>
      <c r="J52" s="136"/>
      <c r="K52" s="21"/>
      <c r="L52" s="21">
        <v>1</v>
      </c>
      <c r="M52" s="30"/>
      <c r="N52" s="44" t="s">
        <v>24</v>
      </c>
      <c r="O52" s="15">
        <f aca="true" t="shared" si="18" ref="O52:V52">O53</f>
        <v>20000</v>
      </c>
      <c r="P52" s="15">
        <f t="shared" si="18"/>
        <v>20000</v>
      </c>
      <c r="Q52" s="15">
        <f t="shared" si="18"/>
        <v>0</v>
      </c>
      <c r="R52" s="15">
        <f t="shared" si="18"/>
        <v>9833.78</v>
      </c>
      <c r="S52" s="308">
        <f t="shared" si="18"/>
        <v>13204.91</v>
      </c>
      <c r="T52" s="15">
        <f t="shared" si="18"/>
        <v>20700</v>
      </c>
      <c r="U52" s="308">
        <f t="shared" si="18"/>
        <v>24650</v>
      </c>
      <c r="V52" s="49">
        <f t="shared" si="18"/>
        <v>4650</v>
      </c>
      <c r="W52" s="332"/>
    </row>
    <row r="53" spans="2:23" s="112" customFormat="1" ht="19.5" customHeight="1">
      <c r="B53" s="118"/>
      <c r="C53" s="140"/>
      <c r="D53" s="135"/>
      <c r="E53" s="135"/>
      <c r="F53" s="135"/>
      <c r="G53" s="135"/>
      <c r="H53" s="135"/>
      <c r="I53" s="135"/>
      <c r="J53" s="136"/>
      <c r="K53" s="135"/>
      <c r="L53" s="135"/>
      <c r="M53" s="136" t="s">
        <v>575</v>
      </c>
      <c r="N53" s="146" t="s">
        <v>227</v>
      </c>
      <c r="O53" s="142">
        <v>20000</v>
      </c>
      <c r="P53" s="142">
        <v>20000</v>
      </c>
      <c r="Q53" s="143">
        <f>O53-P53</f>
        <v>0</v>
      </c>
      <c r="R53" s="142">
        <v>9833.78</v>
      </c>
      <c r="S53" s="310">
        <f>'[1]3'!$O$16</f>
        <v>13204.91</v>
      </c>
      <c r="T53" s="142">
        <v>20700</v>
      </c>
      <c r="U53" s="310">
        <v>24650</v>
      </c>
      <c r="V53" s="144">
        <f>U53-P53</f>
        <v>4650</v>
      </c>
      <c r="W53" s="332"/>
    </row>
    <row r="54" spans="2:23" s="4" customFormat="1" ht="19.5" customHeight="1">
      <c r="B54" s="12"/>
      <c r="C54" s="40"/>
      <c r="D54" s="22"/>
      <c r="E54" s="22"/>
      <c r="F54" s="22"/>
      <c r="G54" s="22"/>
      <c r="H54" s="22"/>
      <c r="I54" s="22"/>
      <c r="J54" s="31"/>
      <c r="K54" s="22"/>
      <c r="L54" s="21">
        <v>2</v>
      </c>
      <c r="M54" s="30"/>
      <c r="N54" s="44" t="s">
        <v>362</v>
      </c>
      <c r="O54" s="15">
        <f aca="true" t="shared" si="19" ref="O54:V54">O55</f>
        <v>7300</v>
      </c>
      <c r="P54" s="15">
        <f t="shared" si="19"/>
        <v>7300</v>
      </c>
      <c r="Q54" s="15">
        <f t="shared" si="19"/>
        <v>0</v>
      </c>
      <c r="R54" s="15">
        <f t="shared" si="19"/>
        <v>3576</v>
      </c>
      <c r="S54" s="308">
        <f t="shared" si="19"/>
        <v>4801.87</v>
      </c>
      <c r="T54" s="15">
        <f t="shared" si="19"/>
        <v>7530</v>
      </c>
      <c r="U54" s="308">
        <f t="shared" si="19"/>
        <v>8950</v>
      </c>
      <c r="V54" s="49">
        <f t="shared" si="19"/>
        <v>1650</v>
      </c>
      <c r="W54" s="332"/>
    </row>
    <row r="55" spans="2:23" s="112" customFormat="1" ht="19.5" customHeight="1">
      <c r="B55" s="118"/>
      <c r="C55" s="140"/>
      <c r="D55" s="135"/>
      <c r="E55" s="135"/>
      <c r="F55" s="135"/>
      <c r="G55" s="135"/>
      <c r="H55" s="135"/>
      <c r="I55" s="135"/>
      <c r="J55" s="136"/>
      <c r="K55" s="135"/>
      <c r="L55" s="135"/>
      <c r="M55" s="136" t="s">
        <v>575</v>
      </c>
      <c r="N55" s="146" t="s">
        <v>362</v>
      </c>
      <c r="O55" s="142">
        <v>7300</v>
      </c>
      <c r="P55" s="142">
        <v>7300</v>
      </c>
      <c r="Q55" s="143">
        <f>O55-P55</f>
        <v>0</v>
      </c>
      <c r="R55" s="142">
        <v>3576</v>
      </c>
      <c r="S55" s="310">
        <f>'[1]3'!$O$17</f>
        <v>4801.87</v>
      </c>
      <c r="T55" s="142">
        <v>7530</v>
      </c>
      <c r="U55" s="310">
        <v>8950</v>
      </c>
      <c r="V55" s="144">
        <f>U55-P55</f>
        <v>1650</v>
      </c>
      <c r="W55" s="332"/>
    </row>
    <row r="56" spans="2:23" s="112" customFormat="1" ht="19.5" customHeight="1">
      <c r="B56" s="118"/>
      <c r="C56" s="140"/>
      <c r="D56" s="135"/>
      <c r="E56" s="135"/>
      <c r="F56" s="135"/>
      <c r="G56" s="135"/>
      <c r="H56" s="135"/>
      <c r="I56" s="135"/>
      <c r="J56" s="136"/>
      <c r="K56" s="21">
        <v>4</v>
      </c>
      <c r="L56" s="135"/>
      <c r="M56" s="136"/>
      <c r="N56" s="44" t="s">
        <v>414</v>
      </c>
      <c r="O56" s="15">
        <f aca="true" t="shared" si="20" ref="O56:V56">O59+O57</f>
        <v>3345000</v>
      </c>
      <c r="P56" s="15">
        <f t="shared" si="20"/>
        <v>3345000</v>
      </c>
      <c r="Q56" s="15">
        <f t="shared" si="20"/>
        <v>0</v>
      </c>
      <c r="R56" s="15">
        <f t="shared" si="20"/>
        <v>1678922.33</v>
      </c>
      <c r="S56" s="308">
        <f>S59+S57</f>
        <v>2248262.63</v>
      </c>
      <c r="T56" s="15">
        <f t="shared" si="20"/>
        <v>3410000</v>
      </c>
      <c r="U56" s="308">
        <f>U59+U57</f>
        <v>3478300</v>
      </c>
      <c r="V56" s="49">
        <f t="shared" si="20"/>
        <v>133300</v>
      </c>
      <c r="W56" s="332"/>
    </row>
    <row r="57" spans="2:23" s="112" customFormat="1" ht="19.5" customHeight="1">
      <c r="B57" s="118"/>
      <c r="C57" s="140"/>
      <c r="D57" s="135"/>
      <c r="E57" s="135"/>
      <c r="F57" s="135"/>
      <c r="G57" s="135"/>
      <c r="H57" s="135"/>
      <c r="I57" s="135"/>
      <c r="J57" s="136"/>
      <c r="K57" s="135"/>
      <c r="L57" s="21">
        <v>1</v>
      </c>
      <c r="M57" s="136"/>
      <c r="N57" s="44" t="s">
        <v>24</v>
      </c>
      <c r="O57" s="15">
        <f aca="true" t="shared" si="21" ref="O57:V57">O58</f>
        <v>2453000</v>
      </c>
      <c r="P57" s="15">
        <f t="shared" si="21"/>
        <v>2453000</v>
      </c>
      <c r="Q57" s="15">
        <f t="shared" si="21"/>
        <v>0</v>
      </c>
      <c r="R57" s="15">
        <f t="shared" si="21"/>
        <v>1231174.81</v>
      </c>
      <c r="S57" s="308">
        <f t="shared" si="21"/>
        <v>1648678.93</v>
      </c>
      <c r="T57" s="15">
        <f t="shared" si="21"/>
        <v>2500000</v>
      </c>
      <c r="U57" s="308">
        <f t="shared" si="21"/>
        <v>2550500</v>
      </c>
      <c r="V57" s="49">
        <f t="shared" si="21"/>
        <v>97500</v>
      </c>
      <c r="W57" s="332"/>
    </row>
    <row r="58" spans="2:23" s="112" customFormat="1" ht="19.5" customHeight="1">
      <c r="B58" s="118"/>
      <c r="C58" s="140"/>
      <c r="D58" s="135"/>
      <c r="E58" s="135"/>
      <c r="F58" s="135"/>
      <c r="G58" s="135"/>
      <c r="H58" s="135"/>
      <c r="I58" s="135"/>
      <c r="J58" s="136"/>
      <c r="K58" s="135"/>
      <c r="L58" s="135"/>
      <c r="M58" s="136" t="s">
        <v>575</v>
      </c>
      <c r="N58" s="146" t="s">
        <v>24</v>
      </c>
      <c r="O58" s="142">
        <v>2453000</v>
      </c>
      <c r="P58" s="142">
        <v>2453000</v>
      </c>
      <c r="Q58" s="143">
        <f>O58-P58</f>
        <v>0</v>
      </c>
      <c r="R58" s="142">
        <v>1231174.81</v>
      </c>
      <c r="S58" s="310">
        <f>'[1]3'!$O$18</f>
        <v>1648678.93</v>
      </c>
      <c r="T58" s="142">
        <v>2500000</v>
      </c>
      <c r="U58" s="310">
        <v>2550500</v>
      </c>
      <c r="V58" s="144">
        <f>U58-P58</f>
        <v>97500</v>
      </c>
      <c r="W58" s="332"/>
    </row>
    <row r="59" spans="2:23" s="112" customFormat="1" ht="19.5" customHeight="1">
      <c r="B59" s="118"/>
      <c r="C59" s="140"/>
      <c r="D59" s="135"/>
      <c r="E59" s="135"/>
      <c r="F59" s="135"/>
      <c r="G59" s="135"/>
      <c r="H59" s="135"/>
      <c r="I59" s="135"/>
      <c r="J59" s="136"/>
      <c r="K59" s="135"/>
      <c r="L59" s="21">
        <v>2</v>
      </c>
      <c r="M59" s="136"/>
      <c r="N59" s="44" t="s">
        <v>362</v>
      </c>
      <c r="O59" s="15">
        <f aca="true" t="shared" si="22" ref="O59:V59">O60</f>
        <v>892000</v>
      </c>
      <c r="P59" s="15">
        <f t="shared" si="22"/>
        <v>892000</v>
      </c>
      <c r="Q59" s="15">
        <f t="shared" si="22"/>
        <v>0</v>
      </c>
      <c r="R59" s="15">
        <f t="shared" si="22"/>
        <v>447747.52</v>
      </c>
      <c r="S59" s="308">
        <f t="shared" si="22"/>
        <v>599583.7</v>
      </c>
      <c r="T59" s="15">
        <f t="shared" si="22"/>
        <v>910000</v>
      </c>
      <c r="U59" s="308">
        <f t="shared" si="22"/>
        <v>927800</v>
      </c>
      <c r="V59" s="49">
        <f t="shared" si="22"/>
        <v>35800</v>
      </c>
      <c r="W59" s="332"/>
    </row>
    <row r="60" spans="2:23" s="112" customFormat="1" ht="19.5" customHeight="1">
      <c r="B60" s="118"/>
      <c r="C60" s="140"/>
      <c r="D60" s="135"/>
      <c r="E60" s="135"/>
      <c r="F60" s="135"/>
      <c r="G60" s="135"/>
      <c r="H60" s="135"/>
      <c r="I60" s="135"/>
      <c r="J60" s="136"/>
      <c r="K60" s="135"/>
      <c r="L60" s="135"/>
      <c r="M60" s="136" t="s">
        <v>575</v>
      </c>
      <c r="N60" s="146" t="s">
        <v>362</v>
      </c>
      <c r="O60" s="142">
        <v>892000</v>
      </c>
      <c r="P60" s="142">
        <v>892000</v>
      </c>
      <c r="Q60" s="143">
        <f>O60-P60</f>
        <v>0</v>
      </c>
      <c r="R60" s="142">
        <v>447747.52</v>
      </c>
      <c r="S60" s="310">
        <f>'[1]3'!$O$19</f>
        <v>599583.7</v>
      </c>
      <c r="T60" s="142">
        <v>910000</v>
      </c>
      <c r="U60" s="310">
        <v>927800</v>
      </c>
      <c r="V60" s="144">
        <f>U60-P60</f>
        <v>35800</v>
      </c>
      <c r="W60" s="332"/>
    </row>
    <row r="61" spans="2:23" s="4" customFormat="1" ht="19.5" customHeight="1">
      <c r="B61" s="12"/>
      <c r="C61" s="25"/>
      <c r="D61" s="22"/>
      <c r="E61" s="22"/>
      <c r="F61" s="22"/>
      <c r="G61" s="22"/>
      <c r="H61" s="22"/>
      <c r="I61" s="22"/>
      <c r="J61" s="30" t="s">
        <v>577</v>
      </c>
      <c r="K61" s="21"/>
      <c r="L61" s="21"/>
      <c r="M61" s="30"/>
      <c r="N61" s="44" t="s">
        <v>565</v>
      </c>
      <c r="O61" s="15">
        <f aca="true" t="shared" si="23" ref="O61:V61">O62+O86+O89+O94+O106+O110+O124</f>
        <v>6100000</v>
      </c>
      <c r="P61" s="15">
        <f t="shared" si="23"/>
        <v>6100000</v>
      </c>
      <c r="Q61" s="15" t="e">
        <f t="shared" si="23"/>
        <v>#REF!</v>
      </c>
      <c r="R61" s="15">
        <f t="shared" si="23"/>
        <v>1813598.47</v>
      </c>
      <c r="S61" s="308">
        <f t="shared" si="23"/>
        <v>2294733.5600000005</v>
      </c>
      <c r="T61" s="15" t="e">
        <f t="shared" si="23"/>
        <v>#REF!</v>
      </c>
      <c r="U61" s="308">
        <f t="shared" si="23"/>
        <v>5936000</v>
      </c>
      <c r="V61" s="49">
        <f t="shared" si="23"/>
        <v>-164000</v>
      </c>
      <c r="W61" s="329">
        <f>U61-O61</f>
        <v>-164000</v>
      </c>
    </row>
    <row r="62" spans="2:23" s="4" customFormat="1" ht="19.5" customHeight="1">
      <c r="B62" s="118"/>
      <c r="C62" s="25"/>
      <c r="D62" s="22"/>
      <c r="E62" s="22"/>
      <c r="F62" s="22"/>
      <c r="G62" s="22"/>
      <c r="H62" s="22"/>
      <c r="I62" s="22"/>
      <c r="J62" s="30"/>
      <c r="K62" s="21">
        <v>2</v>
      </c>
      <c r="L62" s="21"/>
      <c r="M62" s="30"/>
      <c r="N62" s="44" t="s">
        <v>566</v>
      </c>
      <c r="O62" s="15">
        <f aca="true" t="shared" si="24" ref="O62:T62">O63+O68+O71+O75+O77+O79+O83</f>
        <v>5436100</v>
      </c>
      <c r="P62" s="15">
        <f t="shared" si="24"/>
        <v>5431530</v>
      </c>
      <c r="Q62" s="15" t="e">
        <f t="shared" si="24"/>
        <v>#REF!</v>
      </c>
      <c r="R62" s="15">
        <f>R63+R68+R71+R75+R77+R79+R83</f>
        <v>1466217.4500000002</v>
      </c>
      <c r="S62" s="308">
        <f>S63+S68+S71+S75+S77+S79+S83</f>
        <v>1899628.8700000003</v>
      </c>
      <c r="T62" s="15">
        <f t="shared" si="24"/>
        <v>5547400</v>
      </c>
      <c r="U62" s="308">
        <f>U63+U68+U71+U75+U77+U79+U83</f>
        <v>5374500</v>
      </c>
      <c r="V62" s="49">
        <f>V63+V68+V71+V75+V77+V79+V83</f>
        <v>-57030</v>
      </c>
      <c r="W62" s="329">
        <f>U62-O62</f>
        <v>-61600</v>
      </c>
    </row>
    <row r="63" spans="2:23" s="4" customFormat="1" ht="19.5" customHeight="1">
      <c r="B63" s="118"/>
      <c r="C63" s="25"/>
      <c r="D63" s="22"/>
      <c r="E63" s="22"/>
      <c r="F63" s="22"/>
      <c r="G63" s="22"/>
      <c r="H63" s="22"/>
      <c r="I63" s="22"/>
      <c r="J63" s="30"/>
      <c r="K63" s="21"/>
      <c r="L63" s="21">
        <v>1</v>
      </c>
      <c r="M63" s="30"/>
      <c r="N63" s="44" t="s">
        <v>556</v>
      </c>
      <c r="O63" s="15">
        <f>O64+O65+O66+O67</f>
        <v>140100</v>
      </c>
      <c r="P63" s="15">
        <f>P64+P65+P66+P67</f>
        <v>135530</v>
      </c>
      <c r="Q63" s="15" t="e">
        <f>Q64+Q65+Q66+#REF!+Q67</f>
        <v>#REF!</v>
      </c>
      <c r="R63" s="15">
        <f>R64+R65+R66+R67</f>
        <v>59497.54</v>
      </c>
      <c r="S63" s="308">
        <f>S64+S65+S66+S67</f>
        <v>74267.37</v>
      </c>
      <c r="T63" s="15">
        <f>T64+T65+T66+T67</f>
        <v>140400</v>
      </c>
      <c r="U63" s="308">
        <f>U64+U65+U66+U67</f>
        <v>134100</v>
      </c>
      <c r="V63" s="49">
        <f>V64+V65+V66+V67</f>
        <v>-1430</v>
      </c>
      <c r="W63" s="332"/>
    </row>
    <row r="64" spans="2:23" s="112" customFormat="1" ht="19.5" customHeight="1">
      <c r="B64" s="118"/>
      <c r="C64" s="140"/>
      <c r="D64" s="135"/>
      <c r="E64" s="135"/>
      <c r="F64" s="135"/>
      <c r="G64" s="135"/>
      <c r="H64" s="135"/>
      <c r="I64" s="135"/>
      <c r="J64" s="136"/>
      <c r="K64" s="135"/>
      <c r="L64" s="135"/>
      <c r="M64" s="136" t="s">
        <v>575</v>
      </c>
      <c r="N64" s="146" t="s">
        <v>239</v>
      </c>
      <c r="O64" s="142">
        <v>45000</v>
      </c>
      <c r="P64" s="142">
        <v>40430</v>
      </c>
      <c r="Q64" s="143">
        <f>O64-P64</f>
        <v>4570</v>
      </c>
      <c r="R64" s="142">
        <v>14767.92</v>
      </c>
      <c r="S64" s="310">
        <f>'[1]4'!$O$3</f>
        <v>15333.75</v>
      </c>
      <c r="T64" s="142">
        <v>45000</v>
      </c>
      <c r="U64" s="310">
        <v>40000</v>
      </c>
      <c r="V64" s="144">
        <f>U64-P64</f>
        <v>-430</v>
      </c>
      <c r="W64" s="332"/>
    </row>
    <row r="65" spans="2:23" s="4" customFormat="1" ht="19.5" customHeight="1">
      <c r="B65" s="12"/>
      <c r="C65" s="40"/>
      <c r="D65" s="22"/>
      <c r="E65" s="22"/>
      <c r="F65" s="22"/>
      <c r="G65" s="22"/>
      <c r="H65" s="22"/>
      <c r="I65" s="22"/>
      <c r="J65" s="31"/>
      <c r="K65" s="22"/>
      <c r="L65" s="22"/>
      <c r="M65" s="31" t="s">
        <v>576</v>
      </c>
      <c r="N65" s="45" t="s">
        <v>357</v>
      </c>
      <c r="O65" s="16">
        <v>100</v>
      </c>
      <c r="P65" s="16">
        <v>100</v>
      </c>
      <c r="Q65" s="48">
        <f>O65-P65</f>
        <v>0</v>
      </c>
      <c r="R65" s="16">
        <v>50</v>
      </c>
      <c r="S65" s="311">
        <f>'[1]4'!$O$4</f>
        <v>50</v>
      </c>
      <c r="T65" s="16">
        <v>400</v>
      </c>
      <c r="U65" s="311">
        <v>100</v>
      </c>
      <c r="V65" s="50">
        <f>U65-P65</f>
        <v>0</v>
      </c>
      <c r="W65" s="332"/>
    </row>
    <row r="66" spans="2:23" s="112" customFormat="1" ht="19.5" customHeight="1">
      <c r="B66" s="118"/>
      <c r="C66" s="140"/>
      <c r="D66" s="135"/>
      <c r="E66" s="135"/>
      <c r="F66" s="135"/>
      <c r="G66" s="135"/>
      <c r="H66" s="135"/>
      <c r="I66" s="135"/>
      <c r="J66" s="136"/>
      <c r="K66" s="135"/>
      <c r="L66" s="135"/>
      <c r="M66" s="136" t="s">
        <v>577</v>
      </c>
      <c r="N66" s="146" t="s">
        <v>358</v>
      </c>
      <c r="O66" s="142">
        <v>90000</v>
      </c>
      <c r="P66" s="142">
        <v>90000</v>
      </c>
      <c r="Q66" s="143">
        <f>O66-P66</f>
        <v>0</v>
      </c>
      <c r="R66" s="142">
        <v>42557.5</v>
      </c>
      <c r="S66" s="310">
        <f>'[1]4'!$O$5</f>
        <v>56761.5</v>
      </c>
      <c r="T66" s="142">
        <v>90000</v>
      </c>
      <c r="U66" s="310">
        <v>90000</v>
      </c>
      <c r="V66" s="144">
        <f>U66-P66</f>
        <v>0</v>
      </c>
      <c r="W66" s="332"/>
    </row>
    <row r="67" spans="2:23" s="4" customFormat="1" ht="19.5" customHeight="1">
      <c r="B67" s="118"/>
      <c r="C67" s="140"/>
      <c r="D67" s="135"/>
      <c r="E67" s="135"/>
      <c r="F67" s="135"/>
      <c r="G67" s="135"/>
      <c r="H67" s="135"/>
      <c r="I67" s="21"/>
      <c r="J67" s="31"/>
      <c r="K67" s="22"/>
      <c r="L67" s="22"/>
      <c r="M67" s="31" t="s">
        <v>579</v>
      </c>
      <c r="N67" s="45" t="s">
        <v>359</v>
      </c>
      <c r="O67" s="16">
        <v>5000</v>
      </c>
      <c r="P67" s="16">
        <v>5000</v>
      </c>
      <c r="Q67" s="48">
        <f>O67-P67</f>
        <v>0</v>
      </c>
      <c r="R67" s="16">
        <v>2122.12</v>
      </c>
      <c r="S67" s="311">
        <f>'[1]4'!$O$6</f>
        <v>2122.12</v>
      </c>
      <c r="T67" s="16">
        <v>5000</v>
      </c>
      <c r="U67" s="311">
        <v>4000</v>
      </c>
      <c r="V67" s="50">
        <f>U67-P67</f>
        <v>-1000</v>
      </c>
      <c r="W67" s="332"/>
    </row>
    <row r="68" spans="2:23" s="4" customFormat="1" ht="19.5" customHeight="1">
      <c r="B68" s="118"/>
      <c r="C68" s="140"/>
      <c r="D68" s="135"/>
      <c r="E68" s="135"/>
      <c r="F68" s="135"/>
      <c r="G68" s="135"/>
      <c r="H68" s="135"/>
      <c r="I68" s="135"/>
      <c r="J68" s="136"/>
      <c r="K68" s="135"/>
      <c r="L68" s="21">
        <v>2</v>
      </c>
      <c r="M68" s="30"/>
      <c r="N68" s="44" t="s">
        <v>555</v>
      </c>
      <c r="O68" s="15">
        <f aca="true" t="shared" si="25" ref="O68:V68">O69+O70</f>
        <v>75000</v>
      </c>
      <c r="P68" s="15">
        <f t="shared" si="25"/>
        <v>75000</v>
      </c>
      <c r="Q68" s="15">
        <f t="shared" si="25"/>
        <v>0</v>
      </c>
      <c r="R68" s="15">
        <f t="shared" si="25"/>
        <v>54481.270000000004</v>
      </c>
      <c r="S68" s="308">
        <f>S69+S70</f>
        <v>58302.61</v>
      </c>
      <c r="T68" s="15">
        <f t="shared" si="25"/>
        <v>81000</v>
      </c>
      <c r="U68" s="308">
        <f>U69+U70</f>
        <v>90000</v>
      </c>
      <c r="V68" s="49">
        <f t="shared" si="25"/>
        <v>15000</v>
      </c>
      <c r="W68" s="332"/>
    </row>
    <row r="69" spans="2:23" s="112" customFormat="1" ht="19.5" customHeight="1">
      <c r="B69" s="118"/>
      <c r="C69" s="140"/>
      <c r="D69" s="135"/>
      <c r="E69" s="135"/>
      <c r="F69" s="135"/>
      <c r="G69" s="135"/>
      <c r="H69" s="135"/>
      <c r="I69" s="135"/>
      <c r="J69" s="136"/>
      <c r="K69" s="135"/>
      <c r="L69" s="135"/>
      <c r="M69" s="136" t="s">
        <v>575</v>
      </c>
      <c r="N69" s="146" t="s">
        <v>360</v>
      </c>
      <c r="O69" s="142">
        <v>45000</v>
      </c>
      <c r="P69" s="142">
        <v>45000</v>
      </c>
      <c r="Q69" s="143">
        <f>O69-P69</f>
        <v>0</v>
      </c>
      <c r="R69" s="142">
        <v>32564.45</v>
      </c>
      <c r="S69" s="310">
        <f>'[1]4'!$O$7</f>
        <v>36385.79</v>
      </c>
      <c r="T69" s="142">
        <v>41000</v>
      </c>
      <c r="U69" s="310">
        <v>60000</v>
      </c>
      <c r="V69" s="144">
        <f>U69-P69</f>
        <v>15000</v>
      </c>
      <c r="W69" s="332"/>
    </row>
    <row r="70" spans="2:23" s="4" customFormat="1" ht="19.5" customHeight="1">
      <c r="B70" s="12"/>
      <c r="C70" s="40"/>
      <c r="D70" s="22"/>
      <c r="E70" s="22"/>
      <c r="F70" s="22"/>
      <c r="G70" s="22"/>
      <c r="H70" s="22"/>
      <c r="I70" s="22"/>
      <c r="J70" s="31"/>
      <c r="K70" s="22"/>
      <c r="L70" s="22"/>
      <c r="M70" s="31" t="s">
        <v>576</v>
      </c>
      <c r="N70" s="45" t="s">
        <v>240</v>
      </c>
      <c r="O70" s="16">
        <v>30000</v>
      </c>
      <c r="P70" s="16">
        <v>30000</v>
      </c>
      <c r="Q70" s="48">
        <f>O70-P70</f>
        <v>0</v>
      </c>
      <c r="R70" s="16">
        <v>21916.82</v>
      </c>
      <c r="S70" s="311">
        <f>'[1]4'!$O$8</f>
        <v>21916.82</v>
      </c>
      <c r="T70" s="16">
        <v>40000</v>
      </c>
      <c r="U70" s="311">
        <v>30000</v>
      </c>
      <c r="V70" s="50">
        <f>U70-P70</f>
        <v>0</v>
      </c>
      <c r="W70" s="332"/>
    </row>
    <row r="71" spans="2:23" s="4" customFormat="1" ht="19.5" customHeight="1">
      <c r="B71" s="118"/>
      <c r="C71" s="140"/>
      <c r="D71" s="135"/>
      <c r="E71" s="135"/>
      <c r="F71" s="135"/>
      <c r="G71" s="135"/>
      <c r="H71" s="135"/>
      <c r="I71" s="135"/>
      <c r="J71" s="136"/>
      <c r="K71" s="135"/>
      <c r="L71" s="21">
        <v>3</v>
      </c>
      <c r="M71" s="30"/>
      <c r="N71" s="44" t="s">
        <v>144</v>
      </c>
      <c r="O71" s="15">
        <f aca="true" t="shared" si="26" ref="O71:V71">O72+O73+O74</f>
        <v>5201000</v>
      </c>
      <c r="P71" s="15">
        <f t="shared" si="26"/>
        <v>5201000</v>
      </c>
      <c r="Q71" s="15">
        <f t="shared" si="26"/>
        <v>0</v>
      </c>
      <c r="R71" s="15">
        <f t="shared" si="26"/>
        <v>1344546.9</v>
      </c>
      <c r="S71" s="308">
        <f>S72+S73+S74</f>
        <v>1758880.6800000002</v>
      </c>
      <c r="T71" s="15">
        <f t="shared" si="26"/>
        <v>5301000</v>
      </c>
      <c r="U71" s="308">
        <f>U72+U73+U74</f>
        <v>5131000</v>
      </c>
      <c r="V71" s="49">
        <f t="shared" si="26"/>
        <v>-70000</v>
      </c>
      <c r="W71" s="332"/>
    </row>
    <row r="72" spans="2:23" s="112" customFormat="1" ht="19.5" customHeight="1">
      <c r="B72" s="118"/>
      <c r="C72" s="140"/>
      <c r="D72" s="135"/>
      <c r="E72" s="135"/>
      <c r="F72" s="135"/>
      <c r="G72" s="135"/>
      <c r="H72" s="135"/>
      <c r="I72" s="135"/>
      <c r="J72" s="136"/>
      <c r="K72" s="135"/>
      <c r="L72" s="135"/>
      <c r="M72" s="136" t="s">
        <v>575</v>
      </c>
      <c r="N72" s="146" t="s">
        <v>361</v>
      </c>
      <c r="O72" s="142">
        <v>1000</v>
      </c>
      <c r="P72" s="142">
        <v>1000</v>
      </c>
      <c r="Q72" s="143">
        <f>O72-P72</f>
        <v>0</v>
      </c>
      <c r="R72" s="142">
        <v>482</v>
      </c>
      <c r="S72" s="310">
        <f>'[1]4'!$O$9</f>
        <v>556</v>
      </c>
      <c r="T72" s="142">
        <v>1000</v>
      </c>
      <c r="U72" s="310">
        <v>1000</v>
      </c>
      <c r="V72" s="144">
        <f>U72-P72</f>
        <v>0</v>
      </c>
      <c r="W72" s="332"/>
    </row>
    <row r="73" spans="2:23" s="4" customFormat="1" ht="19.5" customHeight="1">
      <c r="B73" s="12"/>
      <c r="C73" s="40"/>
      <c r="D73" s="22"/>
      <c r="E73" s="22"/>
      <c r="F73" s="22"/>
      <c r="G73" s="22"/>
      <c r="H73" s="22"/>
      <c r="I73" s="22"/>
      <c r="J73" s="31"/>
      <c r="K73" s="22"/>
      <c r="L73" s="22"/>
      <c r="M73" s="31" t="s">
        <v>576</v>
      </c>
      <c r="N73" s="45" t="s">
        <v>241</v>
      </c>
      <c r="O73" s="16">
        <v>200000</v>
      </c>
      <c r="P73" s="16">
        <v>200000</v>
      </c>
      <c r="Q73" s="48">
        <f>O73-P73</f>
        <v>0</v>
      </c>
      <c r="R73" s="16">
        <v>69214.46</v>
      </c>
      <c r="S73" s="311">
        <f>'[1]4'!$O$10</f>
        <v>96470.56</v>
      </c>
      <c r="T73" s="16">
        <v>200000</v>
      </c>
      <c r="U73" s="311">
        <v>160000</v>
      </c>
      <c r="V73" s="50">
        <f>U73-P73</f>
        <v>-40000</v>
      </c>
      <c r="W73" s="333"/>
    </row>
    <row r="74" spans="2:23" s="112" customFormat="1" ht="19.5" customHeight="1">
      <c r="B74" s="118"/>
      <c r="C74" s="140"/>
      <c r="D74" s="135"/>
      <c r="E74" s="135"/>
      <c r="F74" s="135"/>
      <c r="G74" s="135"/>
      <c r="H74" s="135"/>
      <c r="I74" s="135"/>
      <c r="J74" s="136"/>
      <c r="K74" s="135"/>
      <c r="L74" s="135"/>
      <c r="M74" s="136" t="s">
        <v>577</v>
      </c>
      <c r="N74" s="146" t="s">
        <v>242</v>
      </c>
      <c r="O74" s="142">
        <v>5000000</v>
      </c>
      <c r="P74" s="142">
        <v>5000000</v>
      </c>
      <c r="Q74" s="143">
        <f>O74-P74</f>
        <v>0</v>
      </c>
      <c r="R74" s="142">
        <v>1274850.44</v>
      </c>
      <c r="S74" s="310">
        <f>'[1]4'!$O$11</f>
        <v>1661854.12</v>
      </c>
      <c r="T74" s="142">
        <v>5100000</v>
      </c>
      <c r="U74" s="310">
        <v>4970000</v>
      </c>
      <c r="V74" s="144">
        <f>U74-P74</f>
        <v>-30000</v>
      </c>
      <c r="W74" s="334"/>
    </row>
    <row r="75" spans="2:23" s="4" customFormat="1" ht="19.5" customHeight="1">
      <c r="B75" s="12"/>
      <c r="C75" s="40"/>
      <c r="D75" s="22"/>
      <c r="E75" s="22"/>
      <c r="F75" s="22"/>
      <c r="G75" s="22"/>
      <c r="H75" s="22"/>
      <c r="I75" s="22"/>
      <c r="J75" s="31"/>
      <c r="K75" s="22"/>
      <c r="L75" s="21">
        <v>4</v>
      </c>
      <c r="M75" s="30"/>
      <c r="N75" s="44" t="s">
        <v>151</v>
      </c>
      <c r="O75" s="15">
        <f aca="true" t="shared" si="27" ref="O75:V75">O76</f>
        <v>1000</v>
      </c>
      <c r="P75" s="15">
        <f t="shared" si="27"/>
        <v>1000</v>
      </c>
      <c r="Q75" s="15">
        <f t="shared" si="27"/>
        <v>0</v>
      </c>
      <c r="R75" s="15">
        <f t="shared" si="27"/>
        <v>367.5</v>
      </c>
      <c r="S75" s="308">
        <f t="shared" si="27"/>
        <v>504.3</v>
      </c>
      <c r="T75" s="15">
        <f t="shared" si="27"/>
        <v>2000</v>
      </c>
      <c r="U75" s="308">
        <f t="shared" si="27"/>
        <v>800</v>
      </c>
      <c r="V75" s="49">
        <f t="shared" si="27"/>
        <v>-200</v>
      </c>
      <c r="W75" s="332"/>
    </row>
    <row r="76" spans="2:23" s="112" customFormat="1" ht="19.5" customHeight="1">
      <c r="B76" s="118"/>
      <c r="C76" s="140"/>
      <c r="D76" s="135"/>
      <c r="E76" s="135"/>
      <c r="F76" s="135"/>
      <c r="G76" s="135"/>
      <c r="H76" s="135"/>
      <c r="I76" s="135"/>
      <c r="J76" s="136"/>
      <c r="K76" s="135"/>
      <c r="L76" s="135"/>
      <c r="M76" s="136" t="s">
        <v>575</v>
      </c>
      <c r="N76" s="146" t="s">
        <v>419</v>
      </c>
      <c r="O76" s="142">
        <v>1000</v>
      </c>
      <c r="P76" s="142">
        <v>1000</v>
      </c>
      <c r="Q76" s="143">
        <f>O76-P76</f>
        <v>0</v>
      </c>
      <c r="R76" s="142">
        <v>367.5</v>
      </c>
      <c r="S76" s="310">
        <f>'[1]4'!$O$12</f>
        <v>504.3</v>
      </c>
      <c r="T76" s="142">
        <v>2000</v>
      </c>
      <c r="U76" s="310">
        <v>800</v>
      </c>
      <c r="V76" s="144">
        <f>U76-P76</f>
        <v>-200</v>
      </c>
      <c r="W76" s="332"/>
    </row>
    <row r="77" spans="2:23" s="4" customFormat="1" ht="19.5" customHeight="1">
      <c r="B77" s="12"/>
      <c r="C77" s="40"/>
      <c r="D77" s="22"/>
      <c r="E77" s="22"/>
      <c r="F77" s="22"/>
      <c r="G77" s="22"/>
      <c r="H77" s="22"/>
      <c r="I77" s="22"/>
      <c r="J77" s="31"/>
      <c r="K77" s="22"/>
      <c r="L77" s="21">
        <v>5</v>
      </c>
      <c r="M77" s="30"/>
      <c r="N77" s="44" t="s">
        <v>554</v>
      </c>
      <c r="O77" s="15">
        <f aca="true" t="shared" si="28" ref="O77:V77">O78</f>
        <v>2000</v>
      </c>
      <c r="P77" s="15">
        <f t="shared" si="28"/>
        <v>2000</v>
      </c>
      <c r="Q77" s="15">
        <f t="shared" si="28"/>
        <v>0</v>
      </c>
      <c r="R77" s="15">
        <f t="shared" si="28"/>
        <v>473.87</v>
      </c>
      <c r="S77" s="308">
        <f t="shared" si="28"/>
        <v>573.37</v>
      </c>
      <c r="T77" s="15">
        <f t="shared" si="28"/>
        <v>2000</v>
      </c>
      <c r="U77" s="308">
        <f t="shared" si="28"/>
        <v>1000</v>
      </c>
      <c r="V77" s="49">
        <f t="shared" si="28"/>
        <v>-1000</v>
      </c>
      <c r="W77" s="332"/>
    </row>
    <row r="78" spans="2:23" s="112" customFormat="1" ht="19.5" customHeight="1">
      <c r="B78" s="118"/>
      <c r="C78" s="140"/>
      <c r="D78" s="135"/>
      <c r="E78" s="135"/>
      <c r="F78" s="135"/>
      <c r="G78" s="135"/>
      <c r="H78" s="135"/>
      <c r="I78" s="135"/>
      <c r="J78" s="136"/>
      <c r="K78" s="135"/>
      <c r="L78" s="135"/>
      <c r="M78" s="136" t="s">
        <v>575</v>
      </c>
      <c r="N78" s="146" t="s">
        <v>367</v>
      </c>
      <c r="O78" s="142">
        <v>2000</v>
      </c>
      <c r="P78" s="142">
        <v>2000</v>
      </c>
      <c r="Q78" s="143">
        <f>O78-P78</f>
        <v>0</v>
      </c>
      <c r="R78" s="142">
        <v>473.87</v>
      </c>
      <c r="S78" s="310">
        <f>'[1]4'!$O$13</f>
        <v>573.37</v>
      </c>
      <c r="T78" s="142">
        <v>2000</v>
      </c>
      <c r="U78" s="310">
        <v>1000</v>
      </c>
      <c r="V78" s="144">
        <f>U78-P78</f>
        <v>-1000</v>
      </c>
      <c r="W78" s="332"/>
    </row>
    <row r="79" spans="2:23" s="4" customFormat="1" ht="19.5" customHeight="1">
      <c r="B79" s="12"/>
      <c r="C79" s="40"/>
      <c r="D79" s="22"/>
      <c r="E79" s="22"/>
      <c r="F79" s="22"/>
      <c r="G79" s="22"/>
      <c r="H79" s="22"/>
      <c r="I79" s="22"/>
      <c r="J79" s="31"/>
      <c r="K79" s="22"/>
      <c r="L79" s="21">
        <v>6</v>
      </c>
      <c r="M79" s="30"/>
      <c r="N79" s="44" t="s">
        <v>161</v>
      </c>
      <c r="O79" s="15">
        <f aca="true" t="shared" si="29" ref="O79:V79">O80+O81+O82</f>
        <v>1500</v>
      </c>
      <c r="P79" s="15">
        <f t="shared" si="29"/>
        <v>1500</v>
      </c>
      <c r="Q79" s="15">
        <f t="shared" si="29"/>
        <v>0</v>
      </c>
      <c r="R79" s="15">
        <f t="shared" si="29"/>
        <v>496</v>
      </c>
      <c r="S79" s="308">
        <f t="shared" si="29"/>
        <v>496</v>
      </c>
      <c r="T79" s="15">
        <f t="shared" si="29"/>
        <v>5500</v>
      </c>
      <c r="U79" s="308">
        <f t="shared" si="29"/>
        <v>2100</v>
      </c>
      <c r="V79" s="15">
        <f t="shared" si="29"/>
        <v>600</v>
      </c>
      <c r="W79" s="332"/>
    </row>
    <row r="80" spans="2:23" s="4" customFormat="1" ht="19.5" customHeight="1">
      <c r="B80" s="12"/>
      <c r="C80" s="40"/>
      <c r="D80" s="22"/>
      <c r="E80" s="22"/>
      <c r="F80" s="22"/>
      <c r="G80" s="22"/>
      <c r="H80" s="22"/>
      <c r="I80" s="22"/>
      <c r="J80" s="31"/>
      <c r="K80" s="22"/>
      <c r="L80" s="21"/>
      <c r="M80" s="31" t="s">
        <v>575</v>
      </c>
      <c r="N80" s="45" t="s">
        <v>293</v>
      </c>
      <c r="O80" s="16">
        <v>0</v>
      </c>
      <c r="P80" s="16">
        <v>0</v>
      </c>
      <c r="Q80" s="48"/>
      <c r="R80" s="16">
        <v>0</v>
      </c>
      <c r="S80" s="311">
        <v>0</v>
      </c>
      <c r="T80" s="16">
        <v>3000</v>
      </c>
      <c r="U80" s="311">
        <v>1000</v>
      </c>
      <c r="V80" s="144">
        <f>U80-P80</f>
        <v>1000</v>
      </c>
      <c r="W80" s="332"/>
    </row>
    <row r="81" spans="2:23" s="112" customFormat="1" ht="19.5" customHeight="1">
      <c r="B81" s="118"/>
      <c r="C81" s="140"/>
      <c r="D81" s="135"/>
      <c r="E81" s="135"/>
      <c r="F81" s="135"/>
      <c r="G81" s="135"/>
      <c r="H81" s="135"/>
      <c r="I81" s="135"/>
      <c r="J81" s="136"/>
      <c r="K81" s="135"/>
      <c r="L81" s="135"/>
      <c r="M81" s="136" t="s">
        <v>576</v>
      </c>
      <c r="N81" s="146" t="s">
        <v>346</v>
      </c>
      <c r="O81" s="142">
        <v>500</v>
      </c>
      <c r="P81" s="142">
        <v>500</v>
      </c>
      <c r="Q81" s="143">
        <f>O81-P81</f>
        <v>0</v>
      </c>
      <c r="R81" s="142">
        <v>0</v>
      </c>
      <c r="S81" s="310">
        <f>'[1]4'!$O$14</f>
        <v>0</v>
      </c>
      <c r="T81" s="142">
        <v>1500</v>
      </c>
      <c r="U81" s="310">
        <v>300</v>
      </c>
      <c r="V81" s="144">
        <f>U81-P81</f>
        <v>-200</v>
      </c>
      <c r="W81" s="332"/>
    </row>
    <row r="82" spans="2:23" s="4" customFormat="1" ht="19.5" customHeight="1">
      <c r="B82" s="12"/>
      <c r="C82" s="40"/>
      <c r="D82" s="22"/>
      <c r="E82" s="22"/>
      <c r="F82" s="22"/>
      <c r="G82" s="22"/>
      <c r="H82" s="22"/>
      <c r="I82" s="22"/>
      <c r="J82" s="31"/>
      <c r="K82" s="22"/>
      <c r="L82" s="22"/>
      <c r="M82" s="31" t="s">
        <v>580</v>
      </c>
      <c r="N82" s="45" t="s">
        <v>634</v>
      </c>
      <c r="O82" s="16">
        <v>1000</v>
      </c>
      <c r="P82" s="16">
        <v>1000</v>
      </c>
      <c r="Q82" s="48">
        <f>O82-P82</f>
        <v>0</v>
      </c>
      <c r="R82" s="16">
        <v>496</v>
      </c>
      <c r="S82" s="311">
        <f>'[1]4'!$O$15</f>
        <v>496</v>
      </c>
      <c r="T82" s="16">
        <v>1000</v>
      </c>
      <c r="U82" s="311">
        <v>800</v>
      </c>
      <c r="V82" s="50">
        <f>U82-P82</f>
        <v>-200</v>
      </c>
      <c r="W82" s="332"/>
    </row>
    <row r="83" spans="2:23" s="4" customFormat="1" ht="19.5" customHeight="1">
      <c r="B83" s="118"/>
      <c r="C83" s="140"/>
      <c r="D83" s="135"/>
      <c r="E83" s="135"/>
      <c r="F83" s="135"/>
      <c r="G83" s="135"/>
      <c r="H83" s="135"/>
      <c r="I83" s="135"/>
      <c r="J83" s="136"/>
      <c r="K83" s="135"/>
      <c r="L83" s="21">
        <v>9</v>
      </c>
      <c r="M83" s="30"/>
      <c r="N83" s="44" t="s">
        <v>168</v>
      </c>
      <c r="O83" s="15">
        <f>O84+O85</f>
        <v>15500</v>
      </c>
      <c r="P83" s="15">
        <f>P84+P85</f>
        <v>15500</v>
      </c>
      <c r="Q83" s="15">
        <f>Q85</f>
        <v>0</v>
      </c>
      <c r="R83" s="15">
        <f>R84+R85</f>
        <v>6354.370000000001</v>
      </c>
      <c r="S83" s="308">
        <f>S84+S85</f>
        <v>6604.540000000001</v>
      </c>
      <c r="T83" s="15">
        <f>T84+T85</f>
        <v>15500</v>
      </c>
      <c r="U83" s="308">
        <f>U84+U85</f>
        <v>15500</v>
      </c>
      <c r="V83" s="49">
        <f>V84+V85</f>
        <v>0</v>
      </c>
      <c r="W83" s="332"/>
    </row>
    <row r="84" spans="2:23" s="4" customFormat="1" ht="19.5" customHeight="1">
      <c r="B84" s="118"/>
      <c r="C84" s="140"/>
      <c r="D84" s="135"/>
      <c r="E84" s="135"/>
      <c r="F84" s="135"/>
      <c r="G84" s="135"/>
      <c r="H84" s="135"/>
      <c r="I84" s="135"/>
      <c r="J84" s="136"/>
      <c r="K84" s="135"/>
      <c r="L84" s="21"/>
      <c r="M84" s="31" t="s">
        <v>575</v>
      </c>
      <c r="N84" s="45" t="s">
        <v>420</v>
      </c>
      <c r="O84" s="16">
        <v>500</v>
      </c>
      <c r="P84" s="16">
        <v>500</v>
      </c>
      <c r="Q84" s="18"/>
      <c r="R84" s="16">
        <v>283.02</v>
      </c>
      <c r="S84" s="311">
        <f>'[1]4'!$O$16</f>
        <v>283.02</v>
      </c>
      <c r="T84" s="16">
        <v>500</v>
      </c>
      <c r="U84" s="311">
        <v>500</v>
      </c>
      <c r="V84" s="144">
        <f>U84-P84</f>
        <v>0</v>
      </c>
      <c r="W84" s="332"/>
    </row>
    <row r="85" spans="2:23" s="112" customFormat="1" ht="19.5" customHeight="1">
      <c r="B85" s="118"/>
      <c r="C85" s="140"/>
      <c r="D85" s="135"/>
      <c r="E85" s="135"/>
      <c r="F85" s="135"/>
      <c r="G85" s="135"/>
      <c r="H85" s="135"/>
      <c r="I85" s="135"/>
      <c r="J85" s="136"/>
      <c r="K85" s="135"/>
      <c r="L85" s="135"/>
      <c r="M85" s="136">
        <v>90</v>
      </c>
      <c r="N85" s="146" t="s">
        <v>168</v>
      </c>
      <c r="O85" s="16">
        <v>15000</v>
      </c>
      <c r="P85" s="142">
        <v>15000</v>
      </c>
      <c r="Q85" s="143">
        <f>O85-P85</f>
        <v>0</v>
      </c>
      <c r="R85" s="142">
        <v>6071.35</v>
      </c>
      <c r="S85" s="310">
        <f>'[1]4'!$O$17</f>
        <v>6321.52</v>
      </c>
      <c r="T85" s="142">
        <v>15000</v>
      </c>
      <c r="U85" s="310">
        <v>15000</v>
      </c>
      <c r="V85" s="144">
        <f>U85-P85</f>
        <v>0</v>
      </c>
      <c r="W85" s="332"/>
    </row>
    <row r="86" spans="2:23" s="4" customFormat="1" ht="19.5" customHeight="1">
      <c r="B86" s="12"/>
      <c r="C86" s="40"/>
      <c r="D86" s="22"/>
      <c r="E86" s="22"/>
      <c r="F86" s="22"/>
      <c r="G86" s="22"/>
      <c r="H86" s="22"/>
      <c r="I86" s="22"/>
      <c r="J86" s="31"/>
      <c r="K86" s="21">
        <v>3</v>
      </c>
      <c r="L86" s="21"/>
      <c r="M86" s="30"/>
      <c r="N86" s="44" t="s">
        <v>567</v>
      </c>
      <c r="O86" s="15">
        <f>O87</f>
        <v>5000</v>
      </c>
      <c r="P86" s="15">
        <f>P87</f>
        <v>5000</v>
      </c>
      <c r="Q86" s="15" t="e">
        <f>Q87+#REF!</f>
        <v>#REF!</v>
      </c>
      <c r="R86" s="15">
        <f aca="true" t="shared" si="30" ref="R86:V87">R87</f>
        <v>3024.34</v>
      </c>
      <c r="S86" s="308">
        <f t="shared" si="30"/>
        <v>3644.61</v>
      </c>
      <c r="T86" s="15">
        <f t="shared" si="30"/>
        <v>5000</v>
      </c>
      <c r="U86" s="308">
        <f t="shared" si="30"/>
        <v>5000</v>
      </c>
      <c r="V86" s="49">
        <f t="shared" si="30"/>
        <v>0</v>
      </c>
      <c r="W86" s="332"/>
    </row>
    <row r="87" spans="2:23" s="4" customFormat="1" ht="19.5" customHeight="1">
      <c r="B87" s="12"/>
      <c r="C87" s="40"/>
      <c r="D87" s="22"/>
      <c r="E87" s="22"/>
      <c r="F87" s="22"/>
      <c r="G87" s="22"/>
      <c r="H87" s="22"/>
      <c r="I87" s="22"/>
      <c r="J87" s="31"/>
      <c r="K87" s="22"/>
      <c r="L87" s="21">
        <v>3</v>
      </c>
      <c r="M87" s="30"/>
      <c r="N87" s="44" t="s">
        <v>243</v>
      </c>
      <c r="O87" s="15">
        <f>O88</f>
        <v>5000</v>
      </c>
      <c r="P87" s="15">
        <f>P88</f>
        <v>5000</v>
      </c>
      <c r="Q87" s="15">
        <f>Q88</f>
        <v>0</v>
      </c>
      <c r="R87" s="15">
        <f t="shared" si="30"/>
        <v>3024.34</v>
      </c>
      <c r="S87" s="308">
        <f t="shared" si="30"/>
        <v>3644.61</v>
      </c>
      <c r="T87" s="15">
        <f t="shared" si="30"/>
        <v>5000</v>
      </c>
      <c r="U87" s="308">
        <f t="shared" si="30"/>
        <v>5000</v>
      </c>
      <c r="V87" s="49">
        <f t="shared" si="30"/>
        <v>0</v>
      </c>
      <c r="W87" s="332"/>
    </row>
    <row r="88" spans="2:23" s="112" customFormat="1" ht="19.5" customHeight="1">
      <c r="B88" s="118"/>
      <c r="C88" s="140"/>
      <c r="D88" s="135"/>
      <c r="E88" s="135"/>
      <c r="F88" s="135"/>
      <c r="G88" s="135"/>
      <c r="H88" s="135"/>
      <c r="I88" s="135"/>
      <c r="J88" s="136"/>
      <c r="K88" s="135"/>
      <c r="L88" s="135"/>
      <c r="M88" s="136" t="s">
        <v>575</v>
      </c>
      <c r="N88" s="146" t="s">
        <v>243</v>
      </c>
      <c r="O88" s="142">
        <v>5000</v>
      </c>
      <c r="P88" s="142">
        <v>5000</v>
      </c>
      <c r="Q88" s="143">
        <f>O88-P88</f>
        <v>0</v>
      </c>
      <c r="R88" s="142">
        <v>3024.34</v>
      </c>
      <c r="S88" s="310">
        <f>'[1]5'!$O$5</f>
        <v>3644.61</v>
      </c>
      <c r="T88" s="142">
        <v>5000</v>
      </c>
      <c r="U88" s="310">
        <v>5000</v>
      </c>
      <c r="V88" s="144">
        <f>U88-P88</f>
        <v>0</v>
      </c>
      <c r="W88" s="332"/>
    </row>
    <row r="89" spans="2:23" s="4" customFormat="1" ht="19.5" customHeight="1">
      <c r="B89" s="12"/>
      <c r="C89" s="40"/>
      <c r="D89" s="22"/>
      <c r="E89" s="22"/>
      <c r="F89" s="22"/>
      <c r="G89" s="22"/>
      <c r="H89" s="22"/>
      <c r="I89" s="22"/>
      <c r="J89" s="31"/>
      <c r="K89" s="21">
        <v>4</v>
      </c>
      <c r="L89" s="21"/>
      <c r="M89" s="30"/>
      <c r="N89" s="44" t="s">
        <v>568</v>
      </c>
      <c r="O89" s="15">
        <f aca="true" t="shared" si="31" ref="O89:V89">O92+O90</f>
        <v>7000</v>
      </c>
      <c r="P89" s="15">
        <f t="shared" si="31"/>
        <v>7000</v>
      </c>
      <c r="Q89" s="15" t="e">
        <f t="shared" si="31"/>
        <v>#REF!</v>
      </c>
      <c r="R89" s="15">
        <f t="shared" si="31"/>
        <v>68.44</v>
      </c>
      <c r="S89" s="308">
        <f>S92+S90</f>
        <v>68.44</v>
      </c>
      <c r="T89" s="15">
        <f t="shared" si="31"/>
        <v>7000</v>
      </c>
      <c r="U89" s="308">
        <f>U92+U90</f>
        <v>2000</v>
      </c>
      <c r="V89" s="49">
        <f t="shared" si="31"/>
        <v>-5000</v>
      </c>
      <c r="W89" s="332"/>
    </row>
    <row r="90" spans="2:23" s="4" customFormat="1" ht="19.5" customHeight="1">
      <c r="B90" s="118"/>
      <c r="C90" s="140"/>
      <c r="D90" s="135"/>
      <c r="E90" s="135"/>
      <c r="F90" s="135"/>
      <c r="G90" s="135"/>
      <c r="H90" s="135"/>
      <c r="I90" s="135"/>
      <c r="J90" s="136"/>
      <c r="K90" s="21"/>
      <c r="L90" s="21">
        <v>2</v>
      </c>
      <c r="M90" s="30"/>
      <c r="N90" s="44" t="s">
        <v>552</v>
      </c>
      <c r="O90" s="15">
        <f>O91</f>
        <v>5000</v>
      </c>
      <c r="P90" s="15">
        <f>P91</f>
        <v>5000</v>
      </c>
      <c r="Q90" s="15" t="e">
        <f>#REF!+Q91</f>
        <v>#REF!</v>
      </c>
      <c r="R90" s="15">
        <f>R91</f>
        <v>15.45</v>
      </c>
      <c r="S90" s="308">
        <f>S91</f>
        <v>15.45</v>
      </c>
      <c r="T90" s="15">
        <f>T91</f>
        <v>5000</v>
      </c>
      <c r="U90" s="308">
        <f>U91</f>
        <v>1000</v>
      </c>
      <c r="V90" s="49">
        <f>V91</f>
        <v>-4000</v>
      </c>
      <c r="W90" s="335"/>
    </row>
    <row r="91" spans="2:23" s="4" customFormat="1" ht="19.5" customHeight="1">
      <c r="B91" s="12"/>
      <c r="C91" s="40"/>
      <c r="D91" s="22"/>
      <c r="E91" s="22"/>
      <c r="F91" s="22"/>
      <c r="G91" s="22"/>
      <c r="H91" s="22"/>
      <c r="I91" s="22"/>
      <c r="J91" s="31"/>
      <c r="K91" s="22"/>
      <c r="L91" s="22"/>
      <c r="M91" s="31">
        <v>90</v>
      </c>
      <c r="N91" s="45" t="s">
        <v>244</v>
      </c>
      <c r="O91" s="16">
        <v>5000</v>
      </c>
      <c r="P91" s="16">
        <v>5000</v>
      </c>
      <c r="Q91" s="48">
        <f>O91-P91</f>
        <v>0</v>
      </c>
      <c r="R91" s="16">
        <v>15.45</v>
      </c>
      <c r="S91" s="311">
        <f>'[1]5'!$O$6</f>
        <v>15.45</v>
      </c>
      <c r="T91" s="16">
        <v>5000</v>
      </c>
      <c r="U91" s="311">
        <v>1000</v>
      </c>
      <c r="V91" s="50">
        <f>U91-P91</f>
        <v>-4000</v>
      </c>
      <c r="W91" s="332"/>
    </row>
    <row r="92" spans="2:23" s="4" customFormat="1" ht="19.5" customHeight="1">
      <c r="B92" s="118"/>
      <c r="C92" s="140"/>
      <c r="D92" s="135"/>
      <c r="E92" s="135"/>
      <c r="F92" s="135"/>
      <c r="G92" s="135"/>
      <c r="H92" s="135"/>
      <c r="I92" s="135"/>
      <c r="J92" s="136"/>
      <c r="K92" s="135"/>
      <c r="L92" s="21">
        <v>3</v>
      </c>
      <c r="M92" s="30"/>
      <c r="N92" s="44" t="s">
        <v>553</v>
      </c>
      <c r="O92" s="15">
        <f>O93</f>
        <v>2000</v>
      </c>
      <c r="P92" s="15">
        <f>P93</f>
        <v>2000</v>
      </c>
      <c r="Q92" s="15" t="e">
        <f>#REF!+Q93+#REF!</f>
        <v>#REF!</v>
      </c>
      <c r="R92" s="15">
        <f>R93</f>
        <v>52.99</v>
      </c>
      <c r="S92" s="308">
        <f>S93</f>
        <v>52.99</v>
      </c>
      <c r="T92" s="15">
        <f>T93</f>
        <v>2000</v>
      </c>
      <c r="U92" s="308">
        <f>U93</f>
        <v>1000</v>
      </c>
      <c r="V92" s="49">
        <f>V93</f>
        <v>-1000</v>
      </c>
      <c r="W92" s="332"/>
    </row>
    <row r="93" spans="2:23" s="112" customFormat="1" ht="19.5" customHeight="1">
      <c r="B93" s="118"/>
      <c r="C93" s="140"/>
      <c r="D93" s="135"/>
      <c r="E93" s="135"/>
      <c r="F93" s="135"/>
      <c r="G93" s="135"/>
      <c r="H93" s="135"/>
      <c r="I93" s="135"/>
      <c r="J93" s="136"/>
      <c r="K93" s="135"/>
      <c r="L93" s="135"/>
      <c r="M93" s="136" t="s">
        <v>575</v>
      </c>
      <c r="N93" s="146" t="s">
        <v>245</v>
      </c>
      <c r="O93" s="142">
        <v>2000</v>
      </c>
      <c r="P93" s="142">
        <v>2000</v>
      </c>
      <c r="Q93" s="143">
        <f>O93-P93</f>
        <v>0</v>
      </c>
      <c r="R93" s="142">
        <v>52.99</v>
      </c>
      <c r="S93" s="310">
        <f>'[1]5'!$O$7</f>
        <v>52.99</v>
      </c>
      <c r="T93" s="142">
        <v>2000</v>
      </c>
      <c r="U93" s="310">
        <v>1000</v>
      </c>
      <c r="V93" s="144">
        <f>U93-P93</f>
        <v>-1000</v>
      </c>
      <c r="W93" s="332"/>
    </row>
    <row r="94" spans="2:23" s="4" customFormat="1" ht="19.5" customHeight="1">
      <c r="B94" s="118"/>
      <c r="C94" s="25"/>
      <c r="D94" s="22"/>
      <c r="E94" s="22"/>
      <c r="F94" s="22"/>
      <c r="G94" s="22"/>
      <c r="H94" s="22"/>
      <c r="I94" s="22"/>
      <c r="J94" s="30"/>
      <c r="K94" s="21">
        <v>5</v>
      </c>
      <c r="L94" s="21"/>
      <c r="M94" s="30"/>
      <c r="N94" s="44" t="s">
        <v>569</v>
      </c>
      <c r="O94" s="15">
        <f>O95+O99+O101+O103</f>
        <v>372500</v>
      </c>
      <c r="P94" s="15">
        <f>P95+P99+P101+P103</f>
        <v>367500</v>
      </c>
      <c r="Q94" s="15" t="e">
        <f>#REF!+Q95+Q99+Q101+#REF!</f>
        <v>#REF!</v>
      </c>
      <c r="R94" s="15">
        <f>R95+R99+R101+R103</f>
        <v>179928.53999999998</v>
      </c>
      <c r="S94" s="308">
        <f>S95+S99+S101+S103</f>
        <v>205953.39</v>
      </c>
      <c r="T94" s="15" t="e">
        <f>T95+T99+T101+T103</f>
        <v>#REF!</v>
      </c>
      <c r="U94" s="308">
        <f>U95+U99+U101+U103</f>
        <v>278000</v>
      </c>
      <c r="V94" s="49">
        <f>V95+V99+V101+V103</f>
        <v>-89500</v>
      </c>
      <c r="W94" s="335"/>
    </row>
    <row r="95" spans="2:23" s="4" customFormat="1" ht="19.5" customHeight="1">
      <c r="B95" s="118"/>
      <c r="C95" s="140"/>
      <c r="D95" s="135"/>
      <c r="E95" s="135"/>
      <c r="F95" s="135"/>
      <c r="G95" s="135"/>
      <c r="H95" s="135"/>
      <c r="I95" s="135"/>
      <c r="J95" s="136"/>
      <c r="K95" s="135"/>
      <c r="L95" s="21">
        <v>2</v>
      </c>
      <c r="M95" s="30"/>
      <c r="N95" s="44" t="s">
        <v>191</v>
      </c>
      <c r="O95" s="15">
        <f>O98+O97+O96</f>
        <v>150500</v>
      </c>
      <c r="P95" s="15">
        <f>P98+P97+P96</f>
        <v>145500</v>
      </c>
      <c r="Q95" s="15">
        <f>Q98+Q97+Q96</f>
        <v>5000</v>
      </c>
      <c r="R95" s="15">
        <f>R98+R97+R96</f>
        <v>62601.88</v>
      </c>
      <c r="S95" s="308">
        <f>S98+S97+S96</f>
        <v>70717.85</v>
      </c>
      <c r="T95" s="15" t="e">
        <f>#REF!+T98+T97+T96</f>
        <v>#REF!</v>
      </c>
      <c r="U95" s="308">
        <f>U98+U97+U96</f>
        <v>85500</v>
      </c>
      <c r="V95" s="49">
        <f>V98+V97+V96</f>
        <v>-60000</v>
      </c>
      <c r="W95" s="335"/>
    </row>
    <row r="96" spans="2:23" s="112" customFormat="1" ht="19.5" customHeight="1">
      <c r="B96" s="118"/>
      <c r="C96" s="140"/>
      <c r="D96" s="135"/>
      <c r="E96" s="135"/>
      <c r="F96" s="135"/>
      <c r="G96" s="135"/>
      <c r="H96" s="135"/>
      <c r="I96" s="135"/>
      <c r="J96" s="136"/>
      <c r="K96" s="135"/>
      <c r="L96" s="135"/>
      <c r="M96" s="136" t="s">
        <v>575</v>
      </c>
      <c r="N96" s="146" t="s">
        <v>246</v>
      </c>
      <c r="O96" s="142">
        <v>500</v>
      </c>
      <c r="P96" s="142">
        <v>500</v>
      </c>
      <c r="Q96" s="143">
        <f aca="true" t="shared" si="32" ref="Q96:Q127">O96-P96</f>
        <v>0</v>
      </c>
      <c r="R96" s="142">
        <v>226</v>
      </c>
      <c r="S96" s="310">
        <f>'[1]5'!$O$8</f>
        <v>226</v>
      </c>
      <c r="T96" s="142">
        <v>1000</v>
      </c>
      <c r="U96" s="310">
        <v>500</v>
      </c>
      <c r="V96" s="144">
        <f>U96-P96</f>
        <v>0</v>
      </c>
      <c r="W96" s="335"/>
    </row>
    <row r="97" spans="2:23" s="4" customFormat="1" ht="19.5" customHeight="1">
      <c r="B97" s="12"/>
      <c r="C97" s="40"/>
      <c r="D97" s="22"/>
      <c r="E97" s="22"/>
      <c r="F97" s="22"/>
      <c r="G97" s="22"/>
      <c r="H97" s="22"/>
      <c r="I97" s="22"/>
      <c r="J97" s="31"/>
      <c r="K97" s="22"/>
      <c r="L97" s="22"/>
      <c r="M97" s="31" t="s">
        <v>576</v>
      </c>
      <c r="N97" s="45" t="s">
        <v>247</v>
      </c>
      <c r="O97" s="16">
        <v>50000</v>
      </c>
      <c r="P97" s="16">
        <v>50000</v>
      </c>
      <c r="Q97" s="48">
        <f t="shared" si="32"/>
        <v>0</v>
      </c>
      <c r="R97" s="16">
        <v>10570.99</v>
      </c>
      <c r="S97" s="311">
        <f>'[1]5'!$O$9</f>
        <v>14425.04</v>
      </c>
      <c r="T97" s="16">
        <v>25000</v>
      </c>
      <c r="U97" s="311">
        <v>25000</v>
      </c>
      <c r="V97" s="50">
        <f>U97-P97</f>
        <v>-25000</v>
      </c>
      <c r="W97" s="335"/>
    </row>
    <row r="98" spans="2:23" s="112" customFormat="1" ht="19.5" customHeight="1">
      <c r="B98" s="118"/>
      <c r="C98" s="140"/>
      <c r="D98" s="135"/>
      <c r="E98" s="135"/>
      <c r="F98" s="135"/>
      <c r="G98" s="135"/>
      <c r="H98" s="135"/>
      <c r="I98" s="135"/>
      <c r="J98" s="136"/>
      <c r="K98" s="135"/>
      <c r="L98" s="135"/>
      <c r="M98" s="136" t="s">
        <v>577</v>
      </c>
      <c r="N98" s="45" t="s">
        <v>727</v>
      </c>
      <c r="O98" s="142">
        <v>100000</v>
      </c>
      <c r="P98" s="142">
        <v>95000</v>
      </c>
      <c r="Q98" s="143">
        <f t="shared" si="32"/>
        <v>5000</v>
      </c>
      <c r="R98" s="142">
        <v>51804.89</v>
      </c>
      <c r="S98" s="310">
        <f>'[1]5'!$O$10</f>
        <v>56066.81</v>
      </c>
      <c r="T98" s="142">
        <v>132000</v>
      </c>
      <c r="U98" s="310">
        <v>60000</v>
      </c>
      <c r="V98" s="144">
        <f>U98-P98</f>
        <v>-35000</v>
      </c>
      <c r="W98" s="335"/>
    </row>
    <row r="99" spans="2:23" s="4" customFormat="1" ht="19.5" customHeight="1">
      <c r="B99" s="118"/>
      <c r="C99" s="140"/>
      <c r="D99" s="135"/>
      <c r="E99" s="135"/>
      <c r="F99" s="135"/>
      <c r="G99" s="135"/>
      <c r="H99" s="135"/>
      <c r="I99" s="135"/>
      <c r="J99" s="136"/>
      <c r="K99" s="135"/>
      <c r="L99" s="21">
        <v>3</v>
      </c>
      <c r="M99" s="30"/>
      <c r="N99" s="44" t="s">
        <v>200</v>
      </c>
      <c r="O99" s="15">
        <f>O100</f>
        <v>500</v>
      </c>
      <c r="P99" s="15">
        <f>P100</f>
        <v>500</v>
      </c>
      <c r="Q99" s="15" t="e">
        <f>#REF!</f>
        <v>#REF!</v>
      </c>
      <c r="R99" s="15">
        <f>R100</f>
        <v>81.17</v>
      </c>
      <c r="S99" s="308">
        <f>S100</f>
        <v>81.17</v>
      </c>
      <c r="T99" s="15">
        <f>T100</f>
        <v>500</v>
      </c>
      <c r="U99" s="308">
        <f>U100</f>
        <v>500</v>
      </c>
      <c r="V99" s="49">
        <f>V100</f>
        <v>0</v>
      </c>
      <c r="W99" s="335"/>
    </row>
    <row r="100" spans="2:23" s="4" customFormat="1" ht="19.5" customHeight="1">
      <c r="B100" s="118"/>
      <c r="C100" s="140"/>
      <c r="D100" s="135"/>
      <c r="E100" s="135"/>
      <c r="F100" s="135"/>
      <c r="G100" s="135"/>
      <c r="H100" s="135"/>
      <c r="I100" s="135"/>
      <c r="J100" s="136"/>
      <c r="K100" s="135"/>
      <c r="L100" s="21"/>
      <c r="M100" s="136" t="s">
        <v>577</v>
      </c>
      <c r="N100" s="146" t="s">
        <v>363</v>
      </c>
      <c r="O100" s="16">
        <v>500</v>
      </c>
      <c r="P100" s="16">
        <v>500</v>
      </c>
      <c r="Q100" s="18"/>
      <c r="R100" s="16">
        <v>81.17</v>
      </c>
      <c r="S100" s="311">
        <f>'[1]5'!$O$11</f>
        <v>81.17</v>
      </c>
      <c r="T100" s="16">
        <v>500</v>
      </c>
      <c r="U100" s="311">
        <v>500</v>
      </c>
      <c r="V100" s="144">
        <f>U100-P100</f>
        <v>0</v>
      </c>
      <c r="W100" s="335"/>
    </row>
    <row r="101" spans="2:23" s="4" customFormat="1" ht="19.5" customHeight="1">
      <c r="B101" s="12"/>
      <c r="C101" s="40"/>
      <c r="D101" s="22"/>
      <c r="E101" s="22"/>
      <c r="F101" s="22"/>
      <c r="G101" s="22"/>
      <c r="H101" s="22"/>
      <c r="I101" s="22"/>
      <c r="J101" s="31"/>
      <c r="K101" s="22"/>
      <c r="L101" s="21">
        <v>4</v>
      </c>
      <c r="M101" s="30"/>
      <c r="N101" s="44" t="s">
        <v>205</v>
      </c>
      <c r="O101" s="15">
        <f>O102</f>
        <v>16500</v>
      </c>
      <c r="P101" s="15">
        <f>P102</f>
        <v>16500</v>
      </c>
      <c r="Q101" s="18">
        <f t="shared" si="32"/>
        <v>0</v>
      </c>
      <c r="R101" s="15">
        <f>R102</f>
        <v>11211.23</v>
      </c>
      <c r="S101" s="308">
        <f>S102</f>
        <v>11211.23</v>
      </c>
      <c r="T101" s="15">
        <f>T102</f>
        <v>22100</v>
      </c>
      <c r="U101" s="308">
        <f>U102</f>
        <v>12000</v>
      </c>
      <c r="V101" s="49">
        <f>V102</f>
        <v>-4500</v>
      </c>
      <c r="W101" s="332"/>
    </row>
    <row r="102" spans="2:23" s="4" customFormat="1" ht="19.5" customHeight="1">
      <c r="B102" s="12"/>
      <c r="C102" s="40"/>
      <c r="D102" s="22"/>
      <c r="E102" s="22"/>
      <c r="F102" s="22"/>
      <c r="G102" s="22"/>
      <c r="H102" s="22"/>
      <c r="I102" s="22"/>
      <c r="J102" s="31"/>
      <c r="K102" s="22"/>
      <c r="L102" s="22"/>
      <c r="M102" s="31" t="s">
        <v>576</v>
      </c>
      <c r="N102" s="45" t="s">
        <v>364</v>
      </c>
      <c r="O102" s="16">
        <v>16500</v>
      </c>
      <c r="P102" s="16">
        <v>16500</v>
      </c>
      <c r="Q102" s="48">
        <f t="shared" si="32"/>
        <v>0</v>
      </c>
      <c r="R102" s="16">
        <v>11211.23</v>
      </c>
      <c r="S102" s="311">
        <f>'[1]5'!$O$12</f>
        <v>11211.23</v>
      </c>
      <c r="T102" s="16">
        <v>22100</v>
      </c>
      <c r="U102" s="311">
        <v>12000</v>
      </c>
      <c r="V102" s="50">
        <f>U102-P102</f>
        <v>-4500</v>
      </c>
      <c r="W102" s="332"/>
    </row>
    <row r="103" spans="2:23" s="112" customFormat="1" ht="19.5" customHeight="1">
      <c r="B103" s="118"/>
      <c r="C103" s="140"/>
      <c r="D103" s="135"/>
      <c r="E103" s="135"/>
      <c r="F103" s="135"/>
      <c r="G103" s="135"/>
      <c r="H103" s="135"/>
      <c r="I103" s="135"/>
      <c r="J103" s="136"/>
      <c r="K103" s="135"/>
      <c r="L103" s="21">
        <v>9</v>
      </c>
      <c r="M103" s="136"/>
      <c r="N103" s="44" t="s">
        <v>365</v>
      </c>
      <c r="O103" s="15">
        <f>O105+O104</f>
        <v>205000</v>
      </c>
      <c r="P103" s="15">
        <f>P105+P104</f>
        <v>205000</v>
      </c>
      <c r="Q103" s="143"/>
      <c r="R103" s="15">
        <f>R105+R104</f>
        <v>106034.26</v>
      </c>
      <c r="S103" s="308">
        <f>S105+S104</f>
        <v>123943.14</v>
      </c>
      <c r="T103" s="15">
        <f>T105+T104</f>
        <v>195000</v>
      </c>
      <c r="U103" s="308">
        <f>U105+U104</f>
        <v>180000</v>
      </c>
      <c r="V103" s="15">
        <f>V105+V104</f>
        <v>-25000</v>
      </c>
      <c r="W103" s="332"/>
    </row>
    <row r="104" spans="2:23" s="112" customFormat="1" ht="19.5" customHeight="1">
      <c r="B104" s="118"/>
      <c r="C104" s="140"/>
      <c r="D104" s="135"/>
      <c r="E104" s="135"/>
      <c r="F104" s="135"/>
      <c r="G104" s="135"/>
      <c r="H104" s="135"/>
      <c r="I104" s="135"/>
      <c r="J104" s="136"/>
      <c r="K104" s="135"/>
      <c r="L104" s="135"/>
      <c r="M104" s="31" t="s">
        <v>576</v>
      </c>
      <c r="N104" s="146" t="s">
        <v>421</v>
      </c>
      <c r="O104" s="142">
        <v>5000</v>
      </c>
      <c r="P104" s="142">
        <v>5000</v>
      </c>
      <c r="Q104" s="143"/>
      <c r="R104" s="142">
        <v>0</v>
      </c>
      <c r="S104" s="310">
        <f>'[1]5'!$O$14</f>
        <v>0</v>
      </c>
      <c r="T104" s="142">
        <v>5000</v>
      </c>
      <c r="U104" s="310">
        <v>0</v>
      </c>
      <c r="V104" s="144">
        <f>U104-P104</f>
        <v>-5000</v>
      </c>
      <c r="W104" s="332"/>
    </row>
    <row r="105" spans="2:23" s="112" customFormat="1" ht="19.5" customHeight="1">
      <c r="B105" s="118"/>
      <c r="C105" s="140"/>
      <c r="D105" s="135"/>
      <c r="E105" s="135"/>
      <c r="F105" s="135"/>
      <c r="G105" s="135"/>
      <c r="H105" s="135"/>
      <c r="I105" s="135"/>
      <c r="J105" s="136"/>
      <c r="K105" s="135"/>
      <c r="L105" s="135"/>
      <c r="M105" s="136" t="s">
        <v>580</v>
      </c>
      <c r="N105" s="146" t="s">
        <v>365</v>
      </c>
      <c r="O105" s="142">
        <v>200000</v>
      </c>
      <c r="P105" s="142">
        <v>200000</v>
      </c>
      <c r="Q105" s="143"/>
      <c r="R105" s="142">
        <v>106034.26</v>
      </c>
      <c r="S105" s="310">
        <f>'[1]5'!$O$15</f>
        <v>123943.14</v>
      </c>
      <c r="T105" s="142">
        <v>190000</v>
      </c>
      <c r="U105" s="310">
        <v>180000</v>
      </c>
      <c r="V105" s="144">
        <f>U105-P105</f>
        <v>-20000</v>
      </c>
      <c r="W105" s="332"/>
    </row>
    <row r="106" spans="2:23" s="4" customFormat="1" ht="19.5" customHeight="1">
      <c r="B106" s="12"/>
      <c r="C106" s="40"/>
      <c r="D106" s="22"/>
      <c r="E106" s="22"/>
      <c r="F106" s="22"/>
      <c r="G106" s="22"/>
      <c r="H106" s="22"/>
      <c r="I106" s="22"/>
      <c r="J106" s="30"/>
      <c r="K106" s="21">
        <v>6</v>
      </c>
      <c r="L106" s="21"/>
      <c r="M106" s="30"/>
      <c r="N106" s="44" t="s">
        <v>570</v>
      </c>
      <c r="O106" s="15">
        <f>O107</f>
        <v>48000</v>
      </c>
      <c r="P106" s="15">
        <f>P107</f>
        <v>48000</v>
      </c>
      <c r="Q106" s="15" t="e">
        <f>Q107+#REF!</f>
        <v>#REF!</v>
      </c>
      <c r="R106" s="15">
        <f>R107</f>
        <v>11479.4</v>
      </c>
      <c r="S106" s="308">
        <f>S107</f>
        <v>15031.4</v>
      </c>
      <c r="T106" s="15">
        <f>T107</f>
        <v>50000</v>
      </c>
      <c r="U106" s="308">
        <f>U107</f>
        <v>43000</v>
      </c>
      <c r="V106" s="49">
        <f>V107</f>
        <v>-5000</v>
      </c>
      <c r="W106" s="332"/>
    </row>
    <row r="107" spans="2:23" s="4" customFormat="1" ht="19.5" customHeight="1">
      <c r="B107" s="118"/>
      <c r="C107" s="140"/>
      <c r="D107" s="135"/>
      <c r="E107" s="135"/>
      <c r="F107" s="135"/>
      <c r="G107" s="135"/>
      <c r="H107" s="135"/>
      <c r="I107" s="135"/>
      <c r="J107" s="30"/>
      <c r="K107" s="21"/>
      <c r="L107" s="21">
        <v>1</v>
      </c>
      <c r="M107" s="30"/>
      <c r="N107" s="44" t="s">
        <v>366</v>
      </c>
      <c r="O107" s="15">
        <f aca="true" t="shared" si="33" ref="O107:V107">O108+O109</f>
        <v>48000</v>
      </c>
      <c r="P107" s="15">
        <f t="shared" si="33"/>
        <v>48000</v>
      </c>
      <c r="Q107" s="15">
        <f t="shared" si="33"/>
        <v>0</v>
      </c>
      <c r="R107" s="15">
        <f t="shared" si="33"/>
        <v>11479.4</v>
      </c>
      <c r="S107" s="308">
        <f>S108+S109</f>
        <v>15031.4</v>
      </c>
      <c r="T107" s="15">
        <f t="shared" si="33"/>
        <v>50000</v>
      </c>
      <c r="U107" s="308">
        <f>U108+U109</f>
        <v>43000</v>
      </c>
      <c r="V107" s="49">
        <f t="shared" si="33"/>
        <v>-5000</v>
      </c>
      <c r="W107" s="332"/>
    </row>
    <row r="108" spans="2:23" s="112" customFormat="1" ht="19.5" customHeight="1">
      <c r="B108" s="118"/>
      <c r="C108" s="140"/>
      <c r="D108" s="135"/>
      <c r="E108" s="135"/>
      <c r="F108" s="135"/>
      <c r="G108" s="135"/>
      <c r="H108" s="135"/>
      <c r="I108" s="135"/>
      <c r="J108" s="136"/>
      <c r="K108" s="135"/>
      <c r="L108" s="135"/>
      <c r="M108" s="136" t="s">
        <v>575</v>
      </c>
      <c r="N108" s="146" t="s">
        <v>366</v>
      </c>
      <c r="O108" s="142">
        <v>45000</v>
      </c>
      <c r="P108" s="142">
        <v>45000</v>
      </c>
      <c r="Q108" s="143">
        <f t="shared" si="32"/>
        <v>0</v>
      </c>
      <c r="R108" s="142">
        <v>11129.4</v>
      </c>
      <c r="S108" s="310">
        <f>'[1]5'!$O$16</f>
        <v>14681.4</v>
      </c>
      <c r="T108" s="142">
        <v>45000</v>
      </c>
      <c r="U108" s="310">
        <v>40000</v>
      </c>
      <c r="V108" s="144">
        <f>U108-P108</f>
        <v>-5000</v>
      </c>
      <c r="W108" s="332"/>
    </row>
    <row r="109" spans="2:23" s="4" customFormat="1" ht="19.5" customHeight="1">
      <c r="B109" s="12"/>
      <c r="C109" s="40"/>
      <c r="D109" s="22"/>
      <c r="E109" s="22"/>
      <c r="F109" s="22"/>
      <c r="G109" s="22"/>
      <c r="H109" s="22"/>
      <c r="I109" s="22"/>
      <c r="J109" s="31"/>
      <c r="K109" s="22"/>
      <c r="L109" s="22"/>
      <c r="M109" s="31" t="s">
        <v>576</v>
      </c>
      <c r="N109" s="45" t="s">
        <v>633</v>
      </c>
      <c r="O109" s="16">
        <v>3000</v>
      </c>
      <c r="P109" s="16">
        <v>3000</v>
      </c>
      <c r="Q109" s="48">
        <f t="shared" si="32"/>
        <v>0</v>
      </c>
      <c r="R109" s="16">
        <v>350</v>
      </c>
      <c r="S109" s="311">
        <f>'[1]5'!$O$17</f>
        <v>350</v>
      </c>
      <c r="T109" s="16">
        <v>5000</v>
      </c>
      <c r="U109" s="311">
        <v>3000</v>
      </c>
      <c r="V109" s="50">
        <f>U109-P109</f>
        <v>0</v>
      </c>
      <c r="W109" s="332"/>
    </row>
    <row r="110" spans="2:23" s="4" customFormat="1" ht="19.5" customHeight="1">
      <c r="B110" s="12"/>
      <c r="C110" s="40"/>
      <c r="D110" s="22"/>
      <c r="E110" s="22"/>
      <c r="F110" s="22"/>
      <c r="G110" s="22"/>
      <c r="H110" s="22"/>
      <c r="I110" s="22"/>
      <c r="J110" s="30"/>
      <c r="K110" s="21">
        <v>7</v>
      </c>
      <c r="L110" s="21"/>
      <c r="M110" s="30"/>
      <c r="N110" s="44" t="s">
        <v>571</v>
      </c>
      <c r="O110" s="15">
        <f aca="true" t="shared" si="34" ref="O110:V110">O111+O118+O120</f>
        <v>220400</v>
      </c>
      <c r="P110" s="15">
        <f t="shared" si="34"/>
        <v>226910</v>
      </c>
      <c r="Q110" s="15" t="e">
        <f t="shared" si="34"/>
        <v>#REF!</v>
      </c>
      <c r="R110" s="15">
        <f t="shared" si="34"/>
        <v>142519.12</v>
      </c>
      <c r="S110" s="308">
        <f t="shared" si="34"/>
        <v>158914.14</v>
      </c>
      <c r="T110" s="15" t="e">
        <f t="shared" si="34"/>
        <v>#REF!</v>
      </c>
      <c r="U110" s="308">
        <f t="shared" si="34"/>
        <v>219500</v>
      </c>
      <c r="V110" s="49">
        <f t="shared" si="34"/>
        <v>-7410</v>
      </c>
      <c r="W110" s="332"/>
    </row>
    <row r="111" spans="2:23" s="4" customFormat="1" ht="19.5" customHeight="1">
      <c r="B111" s="118"/>
      <c r="C111" s="140"/>
      <c r="D111" s="135"/>
      <c r="E111" s="135"/>
      <c r="F111" s="135"/>
      <c r="G111" s="135"/>
      <c r="H111" s="135"/>
      <c r="I111" s="135"/>
      <c r="J111" s="30"/>
      <c r="K111" s="21"/>
      <c r="L111" s="21">
        <v>1</v>
      </c>
      <c r="M111" s="30"/>
      <c r="N111" s="44" t="s">
        <v>222</v>
      </c>
      <c r="O111" s="15">
        <f>O112+O113+O114+O115+O116+O117</f>
        <v>140000</v>
      </c>
      <c r="P111" s="15">
        <f>P112+P113+P114+P115+P116+P117</f>
        <v>145928</v>
      </c>
      <c r="Q111" s="15">
        <f>Q112+Q113+Q114+Q115+Q117</f>
        <v>-5928</v>
      </c>
      <c r="R111" s="15">
        <f>R112+R113+R114+R115+R116+R117</f>
        <v>101535.07</v>
      </c>
      <c r="S111" s="308">
        <f>S112+S113+S114+S115+S116+S117</f>
        <v>112760.87</v>
      </c>
      <c r="T111" s="15" t="e">
        <f>T112+T113+T114+T115+T116+#REF!+T117</f>
        <v>#REF!</v>
      </c>
      <c r="U111" s="308">
        <f>U112+U113+U114+U115+U116+U117</f>
        <v>143000</v>
      </c>
      <c r="V111" s="15">
        <f>V112+V113+V114+V115+V116+V117</f>
        <v>-2928</v>
      </c>
      <c r="W111" s="335"/>
    </row>
    <row r="112" spans="2:23" s="112" customFormat="1" ht="19.5" customHeight="1">
      <c r="B112" s="118"/>
      <c r="C112" s="140"/>
      <c r="D112" s="135"/>
      <c r="E112" s="135"/>
      <c r="F112" s="135"/>
      <c r="G112" s="135"/>
      <c r="H112" s="135"/>
      <c r="I112" s="135"/>
      <c r="J112" s="136"/>
      <c r="K112" s="135"/>
      <c r="L112" s="135"/>
      <c r="M112" s="136" t="s">
        <v>575</v>
      </c>
      <c r="N112" s="146" t="s">
        <v>248</v>
      </c>
      <c r="O112" s="142">
        <v>10000</v>
      </c>
      <c r="P112" s="142">
        <v>21752</v>
      </c>
      <c r="Q112" s="143">
        <f t="shared" si="32"/>
        <v>-11752</v>
      </c>
      <c r="R112" s="142">
        <v>20728.56</v>
      </c>
      <c r="S112" s="310">
        <f>'[1]6'!$O$3</f>
        <v>21751.8</v>
      </c>
      <c r="T112" s="142">
        <v>30000</v>
      </c>
      <c r="U112" s="310">
        <v>16000</v>
      </c>
      <c r="V112" s="144">
        <f aca="true" t="shared" si="35" ref="V112:V117">U112-P112</f>
        <v>-5752</v>
      </c>
      <c r="W112" s="332"/>
    </row>
    <row r="113" spans="2:23" s="4" customFormat="1" ht="19.5" customHeight="1">
      <c r="B113" s="12"/>
      <c r="C113" s="40"/>
      <c r="D113" s="22"/>
      <c r="E113" s="22"/>
      <c r="F113" s="22"/>
      <c r="G113" s="22"/>
      <c r="H113" s="22"/>
      <c r="I113" s="22"/>
      <c r="J113" s="31"/>
      <c r="K113" s="22"/>
      <c r="L113" s="22"/>
      <c r="M113" s="31" t="s">
        <v>576</v>
      </c>
      <c r="N113" s="45" t="s">
        <v>255</v>
      </c>
      <c r="O113" s="16">
        <v>60000</v>
      </c>
      <c r="P113" s="16">
        <v>51500</v>
      </c>
      <c r="Q113" s="48">
        <f t="shared" si="32"/>
        <v>8500</v>
      </c>
      <c r="R113" s="16">
        <v>22384.9</v>
      </c>
      <c r="S113" s="311">
        <f>'[1]6'!$O$4</f>
        <v>25384.9</v>
      </c>
      <c r="T113" s="16">
        <v>100000</v>
      </c>
      <c r="U113" s="311">
        <v>60000</v>
      </c>
      <c r="V113" s="50">
        <f t="shared" si="35"/>
        <v>8500</v>
      </c>
      <c r="W113" s="332"/>
    </row>
    <row r="114" spans="2:23" s="112" customFormat="1" ht="19.5" customHeight="1">
      <c r="B114" s="118"/>
      <c r="C114" s="140"/>
      <c r="D114" s="135"/>
      <c r="E114" s="135"/>
      <c r="F114" s="135"/>
      <c r="G114" s="135"/>
      <c r="H114" s="135"/>
      <c r="I114" s="135"/>
      <c r="J114" s="136"/>
      <c r="K114" s="135"/>
      <c r="L114" s="135"/>
      <c r="M114" s="136" t="s">
        <v>577</v>
      </c>
      <c r="N114" s="146" t="s">
        <v>249</v>
      </c>
      <c r="O114" s="142">
        <v>3000</v>
      </c>
      <c r="P114" s="142">
        <v>3000</v>
      </c>
      <c r="Q114" s="143">
        <f t="shared" si="32"/>
        <v>0</v>
      </c>
      <c r="R114" s="142">
        <v>559.61</v>
      </c>
      <c r="S114" s="310">
        <f>'[1]6'!$O$5</f>
        <v>685.33</v>
      </c>
      <c r="T114" s="142">
        <v>5000</v>
      </c>
      <c r="U114" s="310">
        <v>1000</v>
      </c>
      <c r="V114" s="144">
        <f t="shared" si="35"/>
        <v>-2000</v>
      </c>
      <c r="W114" s="332"/>
    </row>
    <row r="115" spans="2:23" s="4" customFormat="1" ht="19.5" customHeight="1">
      <c r="B115" s="12"/>
      <c r="C115" s="40"/>
      <c r="D115" s="22"/>
      <c r="E115" s="22"/>
      <c r="F115" s="22"/>
      <c r="G115" s="22"/>
      <c r="H115" s="22"/>
      <c r="I115" s="22"/>
      <c r="J115" s="31"/>
      <c r="K115" s="22"/>
      <c r="L115" s="22"/>
      <c r="M115" s="31" t="s">
        <v>578</v>
      </c>
      <c r="N115" s="45" t="s">
        <v>250</v>
      </c>
      <c r="O115" s="16">
        <v>2000</v>
      </c>
      <c r="P115" s="16">
        <v>2000</v>
      </c>
      <c r="Q115" s="48">
        <f t="shared" si="32"/>
        <v>0</v>
      </c>
      <c r="R115" s="16">
        <v>0</v>
      </c>
      <c r="S115" s="311">
        <f>'[1]6'!$O$6</f>
        <v>0</v>
      </c>
      <c r="T115" s="16">
        <v>3000</v>
      </c>
      <c r="U115" s="311">
        <v>1000</v>
      </c>
      <c r="V115" s="50">
        <f t="shared" si="35"/>
        <v>-1000</v>
      </c>
      <c r="W115" s="332"/>
    </row>
    <row r="116" spans="2:23" s="4" customFormat="1" ht="19.5" customHeight="1">
      <c r="B116" s="12"/>
      <c r="C116" s="40"/>
      <c r="D116" s="22"/>
      <c r="E116" s="22"/>
      <c r="F116" s="22"/>
      <c r="G116" s="22"/>
      <c r="H116" s="22"/>
      <c r="I116" s="22"/>
      <c r="J116" s="31"/>
      <c r="K116" s="22"/>
      <c r="L116" s="22"/>
      <c r="M116" s="31" t="s">
        <v>658</v>
      </c>
      <c r="N116" s="45" t="s">
        <v>659</v>
      </c>
      <c r="O116" s="16">
        <v>60000</v>
      </c>
      <c r="P116" s="16">
        <v>60000</v>
      </c>
      <c r="Q116" s="48">
        <f t="shared" si="32"/>
        <v>0</v>
      </c>
      <c r="R116" s="16">
        <v>53386.64</v>
      </c>
      <c r="S116" s="311">
        <f>'[1]6'!$O$7</f>
        <v>58513.47</v>
      </c>
      <c r="T116" s="16">
        <v>100000</v>
      </c>
      <c r="U116" s="311">
        <v>60000</v>
      </c>
      <c r="V116" s="50">
        <f t="shared" si="35"/>
        <v>0</v>
      </c>
      <c r="W116" s="332"/>
    </row>
    <row r="117" spans="2:23" s="4" customFormat="1" ht="19.5" customHeight="1">
      <c r="B117" s="12"/>
      <c r="C117" s="40"/>
      <c r="D117" s="22"/>
      <c r="E117" s="22"/>
      <c r="F117" s="22"/>
      <c r="G117" s="22"/>
      <c r="H117" s="22"/>
      <c r="I117" s="22"/>
      <c r="J117" s="31"/>
      <c r="K117" s="22"/>
      <c r="L117" s="22"/>
      <c r="M117" s="31" t="s">
        <v>580</v>
      </c>
      <c r="N117" s="45" t="s">
        <v>251</v>
      </c>
      <c r="O117" s="16">
        <v>5000</v>
      </c>
      <c r="P117" s="16">
        <v>7676</v>
      </c>
      <c r="Q117" s="48">
        <f t="shared" si="32"/>
        <v>-2676</v>
      </c>
      <c r="R117" s="16">
        <v>4475.36</v>
      </c>
      <c r="S117" s="311">
        <f>'[1]6'!$O$8</f>
        <v>6425.37</v>
      </c>
      <c r="T117" s="16">
        <v>5000</v>
      </c>
      <c r="U117" s="311">
        <v>5000</v>
      </c>
      <c r="V117" s="50">
        <f t="shared" si="35"/>
        <v>-2676</v>
      </c>
      <c r="W117" s="332"/>
    </row>
    <row r="118" spans="2:23" s="4" customFormat="1" ht="19.5" customHeight="1">
      <c r="B118" s="118"/>
      <c r="C118" s="140"/>
      <c r="D118" s="135"/>
      <c r="E118" s="135"/>
      <c r="F118" s="135"/>
      <c r="G118" s="135"/>
      <c r="H118" s="135"/>
      <c r="I118" s="135"/>
      <c r="J118" s="136"/>
      <c r="K118" s="135"/>
      <c r="L118" s="21">
        <v>2</v>
      </c>
      <c r="M118" s="30"/>
      <c r="N118" s="44" t="s">
        <v>551</v>
      </c>
      <c r="O118" s="15">
        <f>O119</f>
        <v>4400</v>
      </c>
      <c r="P118" s="15">
        <f>P119</f>
        <v>4400</v>
      </c>
      <c r="Q118" s="15" t="e">
        <f>Q119+#REF!</f>
        <v>#REF!</v>
      </c>
      <c r="R118" s="15">
        <f>R119</f>
        <v>0</v>
      </c>
      <c r="S118" s="308">
        <f>S119</f>
        <v>0</v>
      </c>
      <c r="T118" s="15">
        <f>T119</f>
        <v>5000</v>
      </c>
      <c r="U118" s="308">
        <f>U119</f>
        <v>0</v>
      </c>
      <c r="V118" s="49">
        <f>V119</f>
        <v>-4400</v>
      </c>
      <c r="W118" s="332"/>
    </row>
    <row r="119" spans="2:23" s="112" customFormat="1" ht="18.75" customHeight="1">
      <c r="B119" s="118"/>
      <c r="C119" s="140"/>
      <c r="D119" s="135"/>
      <c r="E119" s="135"/>
      <c r="F119" s="135"/>
      <c r="G119" s="135"/>
      <c r="H119" s="135"/>
      <c r="I119" s="135"/>
      <c r="J119" s="136"/>
      <c r="K119" s="135"/>
      <c r="L119" s="135"/>
      <c r="M119" s="136" t="s">
        <v>575</v>
      </c>
      <c r="N119" s="146" t="s">
        <v>252</v>
      </c>
      <c r="O119" s="142">
        <v>4400</v>
      </c>
      <c r="P119" s="142">
        <v>4400</v>
      </c>
      <c r="Q119" s="143">
        <f t="shared" si="32"/>
        <v>0</v>
      </c>
      <c r="R119" s="142">
        <v>0</v>
      </c>
      <c r="S119" s="310">
        <f>'[1]6'!$O$9</f>
        <v>0</v>
      </c>
      <c r="T119" s="142">
        <v>5000</v>
      </c>
      <c r="U119" s="310">
        <v>0</v>
      </c>
      <c r="V119" s="144">
        <f>U119-P119</f>
        <v>-4400</v>
      </c>
      <c r="W119" s="332"/>
    </row>
    <row r="120" spans="2:23" s="4" customFormat="1" ht="19.5" customHeight="1">
      <c r="B120" s="118"/>
      <c r="C120" s="140"/>
      <c r="D120" s="135"/>
      <c r="E120" s="135"/>
      <c r="F120" s="135"/>
      <c r="G120" s="135"/>
      <c r="H120" s="135"/>
      <c r="I120" s="135"/>
      <c r="J120" s="136"/>
      <c r="K120" s="135"/>
      <c r="L120" s="21">
        <v>3</v>
      </c>
      <c r="M120" s="30"/>
      <c r="N120" s="44" t="s">
        <v>550</v>
      </c>
      <c r="O120" s="15">
        <f>O121+O122+O123</f>
        <v>76000</v>
      </c>
      <c r="P120" s="15">
        <f>P121+P122+P123</f>
        <v>76582</v>
      </c>
      <c r="Q120" s="15" t="e">
        <f>Q121+Q122+Q123+#REF!</f>
        <v>#REF!</v>
      </c>
      <c r="R120" s="15">
        <f>R121+R122+R123</f>
        <v>40984.05</v>
      </c>
      <c r="S120" s="308">
        <f>S121+S122+S123</f>
        <v>46153.270000000004</v>
      </c>
      <c r="T120" s="15">
        <f>T121+T122+T123</f>
        <v>92000</v>
      </c>
      <c r="U120" s="308">
        <f>U121+U122+U123</f>
        <v>76500</v>
      </c>
      <c r="V120" s="49">
        <f>V121+V122+V123</f>
        <v>-82</v>
      </c>
      <c r="W120" s="335"/>
    </row>
    <row r="121" spans="2:23" s="112" customFormat="1" ht="19.5" customHeight="1">
      <c r="B121" s="118"/>
      <c r="C121" s="140"/>
      <c r="D121" s="135"/>
      <c r="E121" s="135"/>
      <c r="F121" s="135"/>
      <c r="G121" s="135"/>
      <c r="H121" s="135"/>
      <c r="I121" s="140"/>
      <c r="J121" s="136"/>
      <c r="K121" s="135"/>
      <c r="L121" s="135"/>
      <c r="M121" s="136" t="s">
        <v>575</v>
      </c>
      <c r="N121" s="146" t="s">
        <v>253</v>
      </c>
      <c r="O121" s="142">
        <v>1000</v>
      </c>
      <c r="P121" s="142">
        <v>1582</v>
      </c>
      <c r="Q121" s="143">
        <f t="shared" si="32"/>
        <v>-582</v>
      </c>
      <c r="R121" s="142">
        <v>981.13</v>
      </c>
      <c r="S121" s="310">
        <f>'[1]6'!$O$10</f>
        <v>1581.13</v>
      </c>
      <c r="T121" s="142">
        <v>2000</v>
      </c>
      <c r="U121" s="310">
        <v>1500</v>
      </c>
      <c r="V121" s="144">
        <f>U121-P121</f>
        <v>-82</v>
      </c>
      <c r="W121" s="335"/>
    </row>
    <row r="122" spans="2:23" s="4" customFormat="1" ht="19.5" customHeight="1">
      <c r="B122" s="12"/>
      <c r="C122" s="40"/>
      <c r="D122" s="22"/>
      <c r="E122" s="22"/>
      <c r="F122" s="22"/>
      <c r="G122" s="22"/>
      <c r="H122" s="22"/>
      <c r="I122" s="22"/>
      <c r="J122" s="31"/>
      <c r="K122" s="22"/>
      <c r="L122" s="22"/>
      <c r="M122" s="31" t="s">
        <v>576</v>
      </c>
      <c r="N122" s="45" t="s">
        <v>581</v>
      </c>
      <c r="O122" s="16">
        <v>40000</v>
      </c>
      <c r="P122" s="16">
        <v>40000</v>
      </c>
      <c r="Q122" s="48">
        <f t="shared" si="32"/>
        <v>0</v>
      </c>
      <c r="R122" s="16">
        <v>19848.05</v>
      </c>
      <c r="S122" s="311">
        <f>'[1]6'!$O$11</f>
        <v>22002.58</v>
      </c>
      <c r="T122" s="16">
        <v>50000</v>
      </c>
      <c r="U122" s="311">
        <v>40000</v>
      </c>
      <c r="V122" s="50">
        <f>U122-P122</f>
        <v>0</v>
      </c>
      <c r="W122" s="335"/>
    </row>
    <row r="123" spans="2:23" s="112" customFormat="1" ht="19.5" customHeight="1">
      <c r="B123" s="118"/>
      <c r="C123" s="140"/>
      <c r="D123" s="135"/>
      <c r="E123" s="135"/>
      <c r="F123" s="135"/>
      <c r="G123" s="135"/>
      <c r="H123" s="135"/>
      <c r="I123" s="135"/>
      <c r="J123" s="136"/>
      <c r="K123" s="135"/>
      <c r="L123" s="135"/>
      <c r="M123" s="136" t="s">
        <v>577</v>
      </c>
      <c r="N123" s="146" t="s">
        <v>582</v>
      </c>
      <c r="O123" s="142">
        <v>35000</v>
      </c>
      <c r="P123" s="142">
        <v>35000</v>
      </c>
      <c r="Q123" s="143">
        <f t="shared" si="32"/>
        <v>0</v>
      </c>
      <c r="R123" s="142">
        <v>20154.87</v>
      </c>
      <c r="S123" s="310">
        <f>'[1]6'!$O$12</f>
        <v>22569.56</v>
      </c>
      <c r="T123" s="142">
        <v>40000</v>
      </c>
      <c r="U123" s="310">
        <v>35000</v>
      </c>
      <c r="V123" s="144">
        <f>U123-P123</f>
        <v>0</v>
      </c>
      <c r="W123" s="335"/>
    </row>
    <row r="124" spans="2:23" s="4" customFormat="1" ht="19.5" customHeight="1">
      <c r="B124" s="118"/>
      <c r="C124" s="25"/>
      <c r="D124" s="22"/>
      <c r="E124" s="22"/>
      <c r="F124" s="22"/>
      <c r="G124" s="22"/>
      <c r="H124" s="22"/>
      <c r="I124" s="22"/>
      <c r="J124" s="30"/>
      <c r="K124" s="21">
        <v>8</v>
      </c>
      <c r="L124" s="21"/>
      <c r="M124" s="30"/>
      <c r="N124" s="44" t="s">
        <v>572</v>
      </c>
      <c r="O124" s="15">
        <f>O125+O128</f>
        <v>11000</v>
      </c>
      <c r="P124" s="15">
        <f>P125+P128</f>
        <v>14060</v>
      </c>
      <c r="Q124" s="15">
        <f>Q125</f>
        <v>0</v>
      </c>
      <c r="R124" s="15">
        <f>R125+R128</f>
        <v>10361.18</v>
      </c>
      <c r="S124" s="308">
        <f>S125+S128</f>
        <v>11492.71</v>
      </c>
      <c r="T124" s="15">
        <f>T125+T128</f>
        <v>35000</v>
      </c>
      <c r="U124" s="308">
        <f>U125+U128</f>
        <v>14000</v>
      </c>
      <c r="V124" s="49">
        <f>V125+V128</f>
        <v>-60</v>
      </c>
      <c r="W124" s="335"/>
    </row>
    <row r="125" spans="2:23" s="4" customFormat="1" ht="19.5" customHeight="1">
      <c r="B125" s="118"/>
      <c r="C125" s="25"/>
      <c r="D125" s="22"/>
      <c r="E125" s="22"/>
      <c r="F125" s="22"/>
      <c r="G125" s="22"/>
      <c r="H125" s="22"/>
      <c r="I125" s="22"/>
      <c r="J125" s="30"/>
      <c r="K125" s="21"/>
      <c r="L125" s="21">
        <v>1</v>
      </c>
      <c r="M125" s="30"/>
      <c r="N125" s="44" t="s">
        <v>267</v>
      </c>
      <c r="O125" s="15">
        <f>O126+O127</f>
        <v>10000</v>
      </c>
      <c r="P125" s="15">
        <f>P126+P127</f>
        <v>13060</v>
      </c>
      <c r="Q125" s="15">
        <f>Q126</f>
        <v>0</v>
      </c>
      <c r="R125" s="15">
        <f>R126+R127</f>
        <v>10361.18</v>
      </c>
      <c r="S125" s="308">
        <f>S126+S127</f>
        <v>11492.71</v>
      </c>
      <c r="T125" s="15">
        <f>T126+T127</f>
        <v>30000</v>
      </c>
      <c r="U125" s="308">
        <f>U126+U127</f>
        <v>13000</v>
      </c>
      <c r="V125" s="49">
        <f>V126+V127</f>
        <v>-60</v>
      </c>
      <c r="W125" s="335"/>
    </row>
    <row r="126" spans="2:23" s="4" customFormat="1" ht="19.5" customHeight="1">
      <c r="B126" s="118"/>
      <c r="C126" s="25"/>
      <c r="D126" s="22"/>
      <c r="E126" s="22"/>
      <c r="F126" s="22"/>
      <c r="G126" s="22"/>
      <c r="H126" s="22"/>
      <c r="I126" s="22"/>
      <c r="J126" s="30"/>
      <c r="K126" s="22"/>
      <c r="L126" s="22"/>
      <c r="M126" s="31" t="s">
        <v>575</v>
      </c>
      <c r="N126" s="45" t="s">
        <v>254</v>
      </c>
      <c r="O126" s="16">
        <v>5000</v>
      </c>
      <c r="P126" s="16">
        <v>5000</v>
      </c>
      <c r="Q126" s="48">
        <f t="shared" si="32"/>
        <v>0</v>
      </c>
      <c r="R126" s="16">
        <v>3119.84</v>
      </c>
      <c r="S126" s="311">
        <f>'[1]6'!$O$13</f>
        <v>3437.54</v>
      </c>
      <c r="T126" s="16">
        <v>20000</v>
      </c>
      <c r="U126" s="311">
        <v>5000</v>
      </c>
      <c r="V126" s="50">
        <f>U126-P126</f>
        <v>0</v>
      </c>
      <c r="W126" s="335"/>
    </row>
    <row r="127" spans="2:23" s="2" customFormat="1" ht="19.5" customHeight="1">
      <c r="B127" s="20"/>
      <c r="C127" s="25"/>
      <c r="D127" s="22"/>
      <c r="E127" s="22"/>
      <c r="F127" s="22"/>
      <c r="G127" s="22"/>
      <c r="H127" s="22"/>
      <c r="I127" s="22"/>
      <c r="J127" s="30"/>
      <c r="K127" s="22"/>
      <c r="L127" s="22"/>
      <c r="M127" s="31" t="s">
        <v>580</v>
      </c>
      <c r="N127" s="47" t="s">
        <v>632</v>
      </c>
      <c r="O127" s="48">
        <v>5000</v>
      </c>
      <c r="P127" s="48">
        <v>8060</v>
      </c>
      <c r="Q127" s="48">
        <f t="shared" si="32"/>
        <v>-3060</v>
      </c>
      <c r="R127" s="48">
        <v>7241.34</v>
      </c>
      <c r="S127" s="312">
        <f>'[1]6'!$O$14</f>
        <v>8055.17</v>
      </c>
      <c r="T127" s="48">
        <v>10000</v>
      </c>
      <c r="U127" s="312">
        <v>8000</v>
      </c>
      <c r="V127" s="50">
        <f>U127-P127</f>
        <v>-60</v>
      </c>
      <c r="W127" s="332"/>
    </row>
    <row r="128" spans="2:23" s="2" customFormat="1" ht="19.5" customHeight="1">
      <c r="B128" s="20"/>
      <c r="C128" s="25"/>
      <c r="D128" s="22"/>
      <c r="E128" s="22"/>
      <c r="F128" s="22"/>
      <c r="G128" s="22"/>
      <c r="H128" s="22"/>
      <c r="I128" s="22"/>
      <c r="J128" s="30"/>
      <c r="K128" s="22"/>
      <c r="L128" s="21">
        <v>2</v>
      </c>
      <c r="M128" s="31"/>
      <c r="N128" s="43" t="s">
        <v>422</v>
      </c>
      <c r="O128" s="18">
        <f>O129</f>
        <v>1000</v>
      </c>
      <c r="P128" s="18">
        <f>P129</f>
        <v>1000</v>
      </c>
      <c r="Q128" s="18"/>
      <c r="R128" s="18">
        <f>R129</f>
        <v>0</v>
      </c>
      <c r="S128" s="309">
        <f>S129</f>
        <v>0</v>
      </c>
      <c r="T128" s="18">
        <f>T129</f>
        <v>5000</v>
      </c>
      <c r="U128" s="309">
        <f>U129</f>
        <v>1000</v>
      </c>
      <c r="V128" s="24">
        <f>V129</f>
        <v>0</v>
      </c>
      <c r="W128" s="332"/>
    </row>
    <row r="129" spans="2:23" s="2" customFormat="1" ht="19.5" customHeight="1">
      <c r="B129" s="20"/>
      <c r="C129" s="25"/>
      <c r="D129" s="22"/>
      <c r="E129" s="22"/>
      <c r="F129" s="22"/>
      <c r="G129" s="22"/>
      <c r="H129" s="22"/>
      <c r="I129" s="22"/>
      <c r="J129" s="30"/>
      <c r="K129" s="22"/>
      <c r="L129" s="22"/>
      <c r="M129" s="31" t="s">
        <v>575</v>
      </c>
      <c r="N129" s="47" t="s">
        <v>422</v>
      </c>
      <c r="O129" s="48">
        <v>1000</v>
      </c>
      <c r="P129" s="48">
        <v>1000</v>
      </c>
      <c r="Q129" s="48"/>
      <c r="R129" s="48">
        <v>0</v>
      </c>
      <c r="S129" s="312">
        <f>'[1]6'!$O$15</f>
        <v>0</v>
      </c>
      <c r="T129" s="48">
        <v>5000</v>
      </c>
      <c r="U129" s="312">
        <v>1000</v>
      </c>
      <c r="V129" s="50">
        <f>U129-P129</f>
        <v>0</v>
      </c>
      <c r="W129" s="332"/>
    </row>
    <row r="130" spans="2:23" s="4" customFormat="1" ht="19.5" customHeight="1">
      <c r="B130" s="118"/>
      <c r="C130" s="140"/>
      <c r="D130" s="135"/>
      <c r="E130" s="135"/>
      <c r="F130" s="135"/>
      <c r="G130" s="135"/>
      <c r="H130" s="135"/>
      <c r="I130" s="21"/>
      <c r="J130" s="30" t="s">
        <v>579</v>
      </c>
      <c r="K130" s="22"/>
      <c r="L130" s="22"/>
      <c r="M130" s="31"/>
      <c r="N130" s="44" t="s">
        <v>573</v>
      </c>
      <c r="O130" s="15">
        <f aca="true" t="shared" si="36" ref="O130:T130">O134</f>
        <v>8247500</v>
      </c>
      <c r="P130" s="15">
        <f t="shared" si="36"/>
        <v>8247500</v>
      </c>
      <c r="Q130" s="15" t="e">
        <f t="shared" si="36"/>
        <v>#REF!</v>
      </c>
      <c r="R130" s="15">
        <f t="shared" si="36"/>
        <v>4096892.3</v>
      </c>
      <c r="S130" s="308">
        <f t="shared" si="36"/>
        <v>5335014.22</v>
      </c>
      <c r="T130" s="15">
        <f t="shared" si="36"/>
        <v>12369650</v>
      </c>
      <c r="U130" s="308">
        <f>U134+U131</f>
        <v>12121000</v>
      </c>
      <c r="V130" s="308">
        <f>V134+V131</f>
        <v>3873500</v>
      </c>
      <c r="W130" s="329">
        <f>U130-O130</f>
        <v>3873500</v>
      </c>
    </row>
    <row r="131" spans="2:23" s="4" customFormat="1" ht="29.25" customHeight="1">
      <c r="B131" s="118"/>
      <c r="C131" s="140"/>
      <c r="D131" s="135"/>
      <c r="E131" s="135"/>
      <c r="F131" s="135"/>
      <c r="G131" s="135"/>
      <c r="H131" s="135"/>
      <c r="I131" s="21"/>
      <c r="J131" s="30"/>
      <c r="K131" s="21">
        <v>3</v>
      </c>
      <c r="L131" s="22"/>
      <c r="M131" s="31"/>
      <c r="N131" s="301" t="s">
        <v>136</v>
      </c>
      <c r="O131" s="15">
        <v>0</v>
      </c>
      <c r="P131" s="15">
        <v>0</v>
      </c>
      <c r="Q131" s="15"/>
      <c r="R131" s="15"/>
      <c r="S131" s="308"/>
      <c r="T131" s="15"/>
      <c r="U131" s="308">
        <f>U132</f>
        <v>2500000</v>
      </c>
      <c r="V131" s="308">
        <f>V132</f>
        <v>2500000</v>
      </c>
      <c r="W131" s="329"/>
    </row>
    <row r="132" spans="2:23" s="4" customFormat="1" ht="27.75" customHeight="1">
      <c r="B132" s="118"/>
      <c r="C132" s="140"/>
      <c r="D132" s="135"/>
      <c r="E132" s="135"/>
      <c r="F132" s="135"/>
      <c r="G132" s="135"/>
      <c r="H132" s="135"/>
      <c r="I132" s="21"/>
      <c r="J132" s="30"/>
      <c r="K132" s="22"/>
      <c r="L132" s="21">
        <v>9</v>
      </c>
      <c r="M132" s="31"/>
      <c r="N132" s="301" t="s">
        <v>137</v>
      </c>
      <c r="O132" s="15">
        <v>0</v>
      </c>
      <c r="P132" s="15">
        <v>0</v>
      </c>
      <c r="Q132" s="15"/>
      <c r="R132" s="15"/>
      <c r="S132" s="308"/>
      <c r="T132" s="15"/>
      <c r="U132" s="308">
        <f>U133</f>
        <v>2500000</v>
      </c>
      <c r="V132" s="308">
        <f>V133</f>
        <v>2500000</v>
      </c>
      <c r="W132" s="329"/>
    </row>
    <row r="133" spans="2:23" s="4" customFormat="1" ht="19.5" customHeight="1">
      <c r="B133" s="118"/>
      <c r="C133" s="140"/>
      <c r="D133" s="135"/>
      <c r="E133" s="135"/>
      <c r="F133" s="135"/>
      <c r="G133" s="135"/>
      <c r="H133" s="135"/>
      <c r="I133" s="21"/>
      <c r="J133" s="30"/>
      <c r="K133" s="22"/>
      <c r="L133" s="22"/>
      <c r="M133" s="31" t="s">
        <v>580</v>
      </c>
      <c r="N133" s="47" t="s">
        <v>138</v>
      </c>
      <c r="O133" s="15">
        <v>0</v>
      </c>
      <c r="P133" s="15">
        <v>0</v>
      </c>
      <c r="Q133" s="15"/>
      <c r="R133" s="15"/>
      <c r="S133" s="308"/>
      <c r="T133" s="15"/>
      <c r="U133" s="312">
        <v>2500000</v>
      </c>
      <c r="V133" s="50">
        <f>U133-P133</f>
        <v>2500000</v>
      </c>
      <c r="W133" s="338" t="s">
        <v>211</v>
      </c>
    </row>
    <row r="134" spans="2:23" s="4" customFormat="1" ht="19.5" customHeight="1">
      <c r="B134" s="118"/>
      <c r="C134" s="140"/>
      <c r="D134" s="135"/>
      <c r="E134" s="135"/>
      <c r="F134" s="135"/>
      <c r="G134" s="135"/>
      <c r="H134" s="135"/>
      <c r="I134" s="135"/>
      <c r="J134" s="136"/>
      <c r="K134" s="21">
        <v>4</v>
      </c>
      <c r="L134" s="21"/>
      <c r="M134" s="30"/>
      <c r="N134" s="44" t="s">
        <v>574</v>
      </c>
      <c r="O134" s="15">
        <f aca="true" t="shared" si="37" ref="O134:T134">O135</f>
        <v>8247500</v>
      </c>
      <c r="P134" s="15">
        <f t="shared" si="37"/>
        <v>8247500</v>
      </c>
      <c r="Q134" s="15" t="e">
        <f t="shared" si="37"/>
        <v>#REF!</v>
      </c>
      <c r="R134" s="15">
        <f t="shared" si="37"/>
        <v>4096892.3</v>
      </c>
      <c r="S134" s="308">
        <f t="shared" si="37"/>
        <v>5335014.22</v>
      </c>
      <c r="T134" s="15">
        <f t="shared" si="37"/>
        <v>12369650</v>
      </c>
      <c r="U134" s="308">
        <f>U135</f>
        <v>9621000</v>
      </c>
      <c r="V134" s="49">
        <f>U134-P134</f>
        <v>1373500</v>
      </c>
      <c r="W134" s="335"/>
    </row>
    <row r="135" spans="2:23" s="4" customFormat="1" ht="19.5" customHeight="1">
      <c r="B135" s="118"/>
      <c r="C135" s="140"/>
      <c r="D135" s="135"/>
      <c r="E135" s="135"/>
      <c r="F135" s="135"/>
      <c r="G135" s="135"/>
      <c r="H135" s="135"/>
      <c r="I135" s="135"/>
      <c r="J135" s="136"/>
      <c r="K135" s="21"/>
      <c r="L135" s="21">
        <v>7</v>
      </c>
      <c r="M135" s="30"/>
      <c r="N135" s="44" t="s">
        <v>549</v>
      </c>
      <c r="O135" s="15">
        <f>O136+O137</f>
        <v>8247500</v>
      </c>
      <c r="P135" s="15">
        <f>P136+P137</f>
        <v>8247500</v>
      </c>
      <c r="Q135" s="15" t="e">
        <f>#REF!</f>
        <v>#REF!</v>
      </c>
      <c r="R135" s="15">
        <f>R136+R137</f>
        <v>4096892.3</v>
      </c>
      <c r="S135" s="308">
        <f>S136+S137</f>
        <v>5335014.22</v>
      </c>
      <c r="T135" s="15">
        <f>T136+T137</f>
        <v>12369650</v>
      </c>
      <c r="U135" s="308">
        <f>U136+U137+U138</f>
        <v>9621000</v>
      </c>
      <c r="V135" s="49">
        <f>V136+V137</f>
        <v>1373500</v>
      </c>
      <c r="W135" s="335"/>
    </row>
    <row r="136" spans="2:23" s="4" customFormat="1" ht="19.5" customHeight="1">
      <c r="B136" s="118"/>
      <c r="C136" s="140"/>
      <c r="D136" s="135"/>
      <c r="E136" s="135"/>
      <c r="F136" s="135"/>
      <c r="G136" s="135"/>
      <c r="H136" s="135"/>
      <c r="I136" s="135"/>
      <c r="J136" s="136"/>
      <c r="K136" s="21"/>
      <c r="L136" s="21"/>
      <c r="M136" s="136" t="s">
        <v>423</v>
      </c>
      <c r="N136" s="146" t="s">
        <v>424</v>
      </c>
      <c r="O136" s="142">
        <v>7747500</v>
      </c>
      <c r="P136" s="142">
        <v>7747500</v>
      </c>
      <c r="Q136" s="143">
        <f>O136-P136</f>
        <v>0</v>
      </c>
      <c r="R136" s="142">
        <v>3596892.3</v>
      </c>
      <c r="S136" s="310">
        <f>'[1]6'!$O$19</f>
        <v>4835014.22</v>
      </c>
      <c r="T136" s="142">
        <v>8039250</v>
      </c>
      <c r="U136" s="310">
        <v>8521000</v>
      </c>
      <c r="V136" s="144">
        <f>U136-P136</f>
        <v>773500</v>
      </c>
      <c r="W136" s="329">
        <f>U136-O136</f>
        <v>773500</v>
      </c>
    </row>
    <row r="137" spans="2:23" s="112" customFormat="1" ht="19.5" customHeight="1" thickBot="1">
      <c r="B137" s="118"/>
      <c r="C137" s="147"/>
      <c r="D137" s="148"/>
      <c r="E137" s="148"/>
      <c r="F137" s="148"/>
      <c r="G137" s="148"/>
      <c r="H137" s="148"/>
      <c r="I137" s="160"/>
      <c r="J137" s="149"/>
      <c r="K137" s="148"/>
      <c r="L137" s="148"/>
      <c r="M137" s="149" t="s">
        <v>425</v>
      </c>
      <c r="N137" s="337" t="s">
        <v>426</v>
      </c>
      <c r="O137" s="150">
        <v>500000</v>
      </c>
      <c r="P137" s="150">
        <v>500000</v>
      </c>
      <c r="Q137" s="150">
        <f>O137-P137</f>
        <v>0</v>
      </c>
      <c r="R137" s="150">
        <v>500000</v>
      </c>
      <c r="S137" s="313">
        <f>'[1]6'!$O$20</f>
        <v>500000</v>
      </c>
      <c r="T137" s="300">
        <v>4330400</v>
      </c>
      <c r="U137" s="313">
        <v>1100000</v>
      </c>
      <c r="V137" s="159">
        <f>U137-P137</f>
        <v>600000</v>
      </c>
      <c r="W137" s="329">
        <f>U137-O137</f>
        <v>600000</v>
      </c>
    </row>
    <row r="138" spans="2:23" s="4" customFormat="1" ht="13.5" thickTop="1">
      <c r="B138" s="112"/>
      <c r="C138" s="145"/>
      <c r="D138" s="145"/>
      <c r="E138" s="145"/>
      <c r="F138" s="145"/>
      <c r="G138" s="145"/>
      <c r="H138" s="145"/>
      <c r="I138" s="145"/>
      <c r="J138" s="154"/>
      <c r="K138" s="155"/>
      <c r="L138" s="145"/>
      <c r="M138" s="154"/>
      <c r="N138" s="145"/>
      <c r="O138" s="53"/>
      <c r="P138" s="53"/>
      <c r="Q138" s="53"/>
      <c r="R138" s="55"/>
      <c r="S138" s="314"/>
      <c r="T138" s="53" t="s">
        <v>202</v>
      </c>
      <c r="U138" s="321"/>
      <c r="V138" s="54"/>
      <c r="W138" s="333"/>
    </row>
    <row r="139" spans="2:23" s="112" customFormat="1" ht="12.75">
      <c r="B139" s="4"/>
      <c r="C139" s="41"/>
      <c r="D139" s="41"/>
      <c r="E139" s="41"/>
      <c r="F139" s="41"/>
      <c r="G139" s="41"/>
      <c r="H139" s="41"/>
      <c r="I139" s="41"/>
      <c r="J139" s="51"/>
      <c r="K139" s="52"/>
      <c r="L139" s="41"/>
      <c r="M139" s="51"/>
      <c r="N139" s="41"/>
      <c r="O139" s="152"/>
      <c r="P139" s="152"/>
      <c r="Q139" s="152"/>
      <c r="R139" s="156"/>
      <c r="S139" s="315"/>
      <c r="T139" s="152"/>
      <c r="U139" s="322"/>
      <c r="V139" s="153"/>
      <c r="W139" s="332"/>
    </row>
    <row r="140" spans="2:23" s="4" customFormat="1" ht="12.75">
      <c r="B140" s="112"/>
      <c r="C140" s="145"/>
      <c r="D140" s="145"/>
      <c r="E140" s="145"/>
      <c r="F140" s="145"/>
      <c r="G140" s="145"/>
      <c r="H140" s="145"/>
      <c r="I140" s="145"/>
      <c r="J140" s="154"/>
      <c r="K140" s="155"/>
      <c r="L140" s="145"/>
      <c r="M140" s="154"/>
      <c r="N140" s="145"/>
      <c r="O140" s="53"/>
      <c r="P140" s="53"/>
      <c r="Q140" s="53"/>
      <c r="R140" s="55"/>
      <c r="S140" s="314"/>
      <c r="T140" s="53"/>
      <c r="U140" s="323"/>
      <c r="V140" s="54"/>
      <c r="W140" s="332"/>
    </row>
  </sheetData>
  <sheetProtection/>
  <mergeCells count="16">
    <mergeCell ref="V6:V8"/>
    <mergeCell ref="P6:P8"/>
    <mergeCell ref="U6:U8"/>
    <mergeCell ref="C7:D7"/>
    <mergeCell ref="I6:I7"/>
    <mergeCell ref="T6:T8"/>
    <mergeCell ref="R6:R8"/>
    <mergeCell ref="E7:H7"/>
    <mergeCell ref="J7:M7"/>
    <mergeCell ref="O6:O8"/>
    <mergeCell ref="S6:S8"/>
    <mergeCell ref="E1:G1"/>
    <mergeCell ref="C4:N4"/>
    <mergeCell ref="C6:D6"/>
    <mergeCell ref="E6:H6"/>
    <mergeCell ref="J6:M6"/>
  </mergeCells>
  <printOptions/>
  <pageMargins left="0.2362204724409449" right="0.2362204724409449" top="0.7480314960629921" bottom="0.6692913385826772" header="0.31496062992125984" footer="0.31496062992125984"/>
  <pageSetup firstPageNumber="6" useFirstPageNumber="1" orientation="landscape" paperSize="9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3:O28"/>
  <sheetViews>
    <sheetView showGridLines="0" zoomScalePageLayoutView="0" workbookViewId="0" topLeftCell="A4">
      <selection activeCell="N10" sqref="N10"/>
    </sheetView>
  </sheetViews>
  <sheetFormatPr defaultColWidth="9.140625" defaultRowHeight="12.75"/>
  <cols>
    <col min="1" max="1" width="9.140625" style="42" customWidth="1"/>
    <col min="2" max="5" width="3.8515625" style="42" customWidth="1"/>
    <col min="6" max="6" width="51.7109375" style="42" customWidth="1"/>
    <col min="7" max="7" width="11.8515625" style="42" customWidth="1"/>
    <col min="8" max="8" width="11.421875" style="42" customWidth="1"/>
    <col min="9" max="9" width="10.8515625" style="42" hidden="1" customWidth="1"/>
    <col min="10" max="11" width="10.7109375" style="42" hidden="1" customWidth="1"/>
    <col min="12" max="12" width="11.00390625" style="42" hidden="1" customWidth="1"/>
    <col min="13" max="13" width="11.00390625" style="345" customWidth="1"/>
    <col min="14" max="14" width="10.8515625" style="42" customWidth="1"/>
    <col min="15" max="16384" width="9.140625" style="42" customWidth="1"/>
  </cols>
  <sheetData>
    <row r="3" spans="2:14" ht="15.75">
      <c r="B3" s="62"/>
      <c r="C3" s="62"/>
      <c r="D3" s="62"/>
      <c r="E3" s="62"/>
      <c r="F3" s="38" t="s">
        <v>558</v>
      </c>
      <c r="G3" s="63"/>
      <c r="H3" s="63"/>
      <c r="I3" s="63"/>
      <c r="J3" s="63"/>
      <c r="K3" s="63"/>
      <c r="L3" s="63"/>
      <c r="M3" s="339"/>
      <c r="N3" s="64"/>
    </row>
    <row r="4" spans="2:15" ht="11.25" customHeight="1"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65"/>
    </row>
    <row r="5" spans="2:15" ht="21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25" t="s">
        <v>76</v>
      </c>
      <c r="N5" s="6"/>
      <c r="O5" s="65"/>
    </row>
    <row r="6" spans="2:14" ht="24" customHeight="1" thickBot="1">
      <c r="B6" s="64" t="s">
        <v>430</v>
      </c>
      <c r="C6" s="168"/>
      <c r="D6" s="168"/>
      <c r="E6" s="168"/>
      <c r="F6" s="168"/>
      <c r="G6" s="66"/>
      <c r="H6" s="66"/>
      <c r="I6" s="66"/>
      <c r="J6" s="66" t="s">
        <v>445</v>
      </c>
      <c r="K6" s="66"/>
      <c r="L6" s="66"/>
      <c r="M6" s="320"/>
      <c r="N6" s="66"/>
    </row>
    <row r="7" spans="2:14" ht="12.75" customHeight="1" thickTop="1">
      <c r="B7" s="382" t="s">
        <v>352</v>
      </c>
      <c r="C7" s="383"/>
      <c r="D7" s="383"/>
      <c r="E7" s="384"/>
      <c r="F7" s="67"/>
      <c r="G7" s="366" t="s">
        <v>285</v>
      </c>
      <c r="H7" s="387" t="s">
        <v>286</v>
      </c>
      <c r="I7" s="366" t="s">
        <v>444</v>
      </c>
      <c r="J7" s="366" t="s">
        <v>287</v>
      </c>
      <c r="K7" s="366" t="s">
        <v>158</v>
      </c>
      <c r="L7" s="365" t="s">
        <v>75</v>
      </c>
      <c r="M7" s="366" t="s">
        <v>274</v>
      </c>
      <c r="N7" s="386" t="s">
        <v>712</v>
      </c>
    </row>
    <row r="8" spans="2:14" ht="12.75">
      <c r="B8" s="379" t="s">
        <v>353</v>
      </c>
      <c r="C8" s="380"/>
      <c r="D8" s="380"/>
      <c r="E8" s="381"/>
      <c r="F8" s="68" t="s">
        <v>347</v>
      </c>
      <c r="G8" s="366"/>
      <c r="H8" s="388"/>
      <c r="I8" s="366"/>
      <c r="J8" s="366"/>
      <c r="K8" s="366"/>
      <c r="L8" s="366"/>
      <c r="M8" s="366"/>
      <c r="N8" s="386"/>
    </row>
    <row r="9" spans="2:14" ht="22.5" customHeight="1">
      <c r="B9" s="162" t="s">
        <v>348</v>
      </c>
      <c r="C9" s="69" t="s">
        <v>349</v>
      </c>
      <c r="D9" s="70" t="s">
        <v>354</v>
      </c>
      <c r="E9" s="71" t="s">
        <v>355</v>
      </c>
      <c r="F9" s="68"/>
      <c r="G9" s="366"/>
      <c r="H9" s="388"/>
      <c r="I9" s="366"/>
      <c r="J9" s="366"/>
      <c r="K9" s="366"/>
      <c r="L9" s="366"/>
      <c r="M9" s="366"/>
      <c r="N9" s="386"/>
    </row>
    <row r="10" spans="2:14" ht="19.5" customHeight="1" thickBot="1">
      <c r="B10" s="72"/>
      <c r="C10" s="74"/>
      <c r="D10" s="75"/>
      <c r="E10" s="73"/>
      <c r="F10" s="76"/>
      <c r="G10" s="77" t="s">
        <v>559</v>
      </c>
      <c r="H10" s="77" t="s">
        <v>559</v>
      </c>
      <c r="I10" s="77" t="s">
        <v>559</v>
      </c>
      <c r="J10" s="77" t="s">
        <v>559</v>
      </c>
      <c r="K10" s="77" t="s">
        <v>559</v>
      </c>
      <c r="L10" s="77" t="s">
        <v>559</v>
      </c>
      <c r="M10" s="340" t="s">
        <v>559</v>
      </c>
      <c r="N10" s="78" t="s">
        <v>559</v>
      </c>
    </row>
    <row r="11" spans="2:15" ht="19.5" customHeight="1" thickTop="1">
      <c r="B11" s="163"/>
      <c r="C11" s="79"/>
      <c r="D11" s="79"/>
      <c r="E11" s="79"/>
      <c r="F11" s="80" t="s">
        <v>428</v>
      </c>
      <c r="G11" s="167">
        <f aca="true" t="shared" si="0" ref="G11:L11">G12+G16+G24</f>
        <v>58950000</v>
      </c>
      <c r="H11" s="167">
        <f t="shared" si="0"/>
        <v>58950000</v>
      </c>
      <c r="I11" s="167">
        <f t="shared" si="0"/>
        <v>26981652.83</v>
      </c>
      <c r="J11" s="167">
        <f t="shared" si="0"/>
        <v>27373720.14</v>
      </c>
      <c r="K11" s="167">
        <f>K12+K16+K24</f>
        <v>36727268.39</v>
      </c>
      <c r="L11" s="167">
        <f t="shared" si="0"/>
        <v>66137900</v>
      </c>
      <c r="M11" s="309">
        <f>M12+M16+M24</f>
        <v>65320000</v>
      </c>
      <c r="N11" s="166">
        <f aca="true" t="shared" si="1" ref="N11:N21">M11-H11</f>
        <v>6370000</v>
      </c>
      <c r="O11" s="9"/>
    </row>
    <row r="12" spans="2:15" ht="19.5" customHeight="1">
      <c r="B12" s="171" t="s">
        <v>575</v>
      </c>
      <c r="C12" s="81"/>
      <c r="D12" s="81"/>
      <c r="E12" s="81"/>
      <c r="F12" s="82" t="s">
        <v>432</v>
      </c>
      <c r="G12" s="83">
        <f aca="true" t="shared" si="2" ref="G12:M14">G13</f>
        <v>800000</v>
      </c>
      <c r="H12" s="83">
        <f t="shared" si="2"/>
        <v>800000</v>
      </c>
      <c r="I12" s="83">
        <f t="shared" si="2"/>
        <v>381805.91</v>
      </c>
      <c r="J12" s="83">
        <f t="shared" si="2"/>
        <v>421085.5</v>
      </c>
      <c r="K12" s="83">
        <f t="shared" si="2"/>
        <v>556918.02</v>
      </c>
      <c r="L12" s="83">
        <f t="shared" si="2"/>
        <v>800000</v>
      </c>
      <c r="M12" s="341">
        <f t="shared" si="2"/>
        <v>800000</v>
      </c>
      <c r="N12" s="166">
        <f t="shared" si="1"/>
        <v>0</v>
      </c>
      <c r="O12" s="9"/>
    </row>
    <row r="13" spans="2:15" ht="19.5" customHeight="1">
      <c r="B13" s="164"/>
      <c r="C13" s="84">
        <v>2</v>
      </c>
      <c r="D13" s="81"/>
      <c r="E13" s="81"/>
      <c r="F13" s="82" t="s">
        <v>431</v>
      </c>
      <c r="G13" s="83">
        <f t="shared" si="2"/>
        <v>800000</v>
      </c>
      <c r="H13" s="83">
        <f t="shared" si="2"/>
        <v>800000</v>
      </c>
      <c r="I13" s="83">
        <f t="shared" si="2"/>
        <v>381805.91</v>
      </c>
      <c r="J13" s="83">
        <f t="shared" si="2"/>
        <v>421085.5</v>
      </c>
      <c r="K13" s="83">
        <f t="shared" si="2"/>
        <v>556918.02</v>
      </c>
      <c r="L13" s="83">
        <f t="shared" si="2"/>
        <v>800000</v>
      </c>
      <c r="M13" s="341">
        <f t="shared" si="2"/>
        <v>800000</v>
      </c>
      <c r="N13" s="166">
        <f t="shared" si="1"/>
        <v>0</v>
      </c>
      <c r="O13" s="9"/>
    </row>
    <row r="14" spans="2:15" ht="19.5" customHeight="1">
      <c r="B14" s="164"/>
      <c r="C14" s="81"/>
      <c r="D14" s="84">
        <v>1</v>
      </c>
      <c r="E14" s="81"/>
      <c r="F14" s="82" t="s">
        <v>433</v>
      </c>
      <c r="G14" s="83">
        <f t="shared" si="2"/>
        <v>800000</v>
      </c>
      <c r="H14" s="83">
        <f t="shared" si="2"/>
        <v>800000</v>
      </c>
      <c r="I14" s="83">
        <f t="shared" si="2"/>
        <v>381805.91</v>
      </c>
      <c r="J14" s="83">
        <f t="shared" si="2"/>
        <v>421085.5</v>
      </c>
      <c r="K14" s="83">
        <f t="shared" si="2"/>
        <v>556918.02</v>
      </c>
      <c r="L14" s="83">
        <f t="shared" si="2"/>
        <v>800000</v>
      </c>
      <c r="M14" s="341">
        <f t="shared" si="2"/>
        <v>800000</v>
      </c>
      <c r="N14" s="166">
        <f t="shared" si="1"/>
        <v>0</v>
      </c>
      <c r="O14" s="9"/>
    </row>
    <row r="15" spans="2:15" ht="19.5" customHeight="1">
      <c r="B15" s="164"/>
      <c r="C15" s="81"/>
      <c r="D15" s="81"/>
      <c r="E15" s="172" t="s">
        <v>575</v>
      </c>
      <c r="F15" s="85" t="s">
        <v>434</v>
      </c>
      <c r="G15" s="86">
        <v>800000</v>
      </c>
      <c r="H15" s="86">
        <v>800000</v>
      </c>
      <c r="I15" s="86">
        <v>381805.91</v>
      </c>
      <c r="J15" s="86">
        <v>421085.5</v>
      </c>
      <c r="K15" s="86">
        <f>'[1]8'!$H$4</f>
        <v>556918.02</v>
      </c>
      <c r="L15" s="86">
        <v>800000</v>
      </c>
      <c r="M15" s="342">
        <v>800000</v>
      </c>
      <c r="N15" s="174">
        <f t="shared" si="1"/>
        <v>0</v>
      </c>
      <c r="O15" s="9"/>
    </row>
    <row r="16" spans="2:14" ht="19.5" customHeight="1">
      <c r="B16" s="171" t="s">
        <v>576</v>
      </c>
      <c r="C16" s="81"/>
      <c r="D16" s="81"/>
      <c r="E16" s="81"/>
      <c r="F16" s="82" t="s">
        <v>429</v>
      </c>
      <c r="G16" s="83">
        <f aca="true" t="shared" si="3" ref="G16:M17">G17</f>
        <v>1800000</v>
      </c>
      <c r="H16" s="83">
        <f t="shared" si="3"/>
        <v>1800000</v>
      </c>
      <c r="I16" s="83">
        <f t="shared" si="3"/>
        <v>660680.97</v>
      </c>
      <c r="J16" s="83">
        <f t="shared" si="3"/>
        <v>540356.28</v>
      </c>
      <c r="K16" s="83">
        <f t="shared" si="3"/>
        <v>678831.49</v>
      </c>
      <c r="L16" s="83">
        <f t="shared" si="3"/>
        <v>1800000</v>
      </c>
      <c r="M16" s="341">
        <f t="shared" si="3"/>
        <v>1800000</v>
      </c>
      <c r="N16" s="166">
        <f t="shared" si="1"/>
        <v>0</v>
      </c>
    </row>
    <row r="17" spans="2:14" ht="19.5" customHeight="1">
      <c r="B17" s="164"/>
      <c r="C17" s="84">
        <v>1</v>
      </c>
      <c r="D17" s="81"/>
      <c r="E17" s="81"/>
      <c r="F17" s="82" t="s">
        <v>650</v>
      </c>
      <c r="G17" s="83">
        <f t="shared" si="3"/>
        <v>1800000</v>
      </c>
      <c r="H17" s="83">
        <f t="shared" si="3"/>
        <v>1800000</v>
      </c>
      <c r="I17" s="83">
        <f t="shared" si="3"/>
        <v>660680.97</v>
      </c>
      <c r="J17" s="83">
        <f t="shared" si="3"/>
        <v>540356.28</v>
      </c>
      <c r="K17" s="83">
        <f t="shared" si="3"/>
        <v>678831.49</v>
      </c>
      <c r="L17" s="83">
        <f t="shared" si="3"/>
        <v>1800000</v>
      </c>
      <c r="M17" s="341">
        <f t="shared" si="3"/>
        <v>1800000</v>
      </c>
      <c r="N17" s="166">
        <f t="shared" si="1"/>
        <v>0</v>
      </c>
    </row>
    <row r="18" spans="2:14" ht="19.5" customHeight="1">
      <c r="B18" s="164"/>
      <c r="C18" s="81"/>
      <c r="D18" s="84">
        <v>6</v>
      </c>
      <c r="E18" s="81"/>
      <c r="F18" s="82" t="s">
        <v>651</v>
      </c>
      <c r="G18" s="83">
        <f>G19+G20+G21+G23</f>
        <v>1800000</v>
      </c>
      <c r="H18" s="191">
        <f>H19+H20+H21+H23</f>
        <v>1800000</v>
      </c>
      <c r="I18" s="191">
        <f>SUM(I19:I23)</f>
        <v>660680.97</v>
      </c>
      <c r="J18" s="191">
        <f>SUM(J19:J23)</f>
        <v>540356.28</v>
      </c>
      <c r="K18" s="191">
        <f>SUM(K19:K23)</f>
        <v>678831.49</v>
      </c>
      <c r="L18" s="83">
        <f>L19+L20+L21+L23</f>
        <v>1800000</v>
      </c>
      <c r="M18" s="341">
        <f>M19+M20+M21+M23</f>
        <v>1800000</v>
      </c>
      <c r="N18" s="166">
        <f t="shared" si="1"/>
        <v>0</v>
      </c>
    </row>
    <row r="19" spans="2:14" ht="19.5" customHeight="1">
      <c r="B19" s="164"/>
      <c r="C19" s="81"/>
      <c r="D19" s="81"/>
      <c r="E19" s="172" t="s">
        <v>575</v>
      </c>
      <c r="F19" s="85" t="s">
        <v>435</v>
      </c>
      <c r="G19" s="86">
        <v>700000</v>
      </c>
      <c r="H19" s="86">
        <v>700000</v>
      </c>
      <c r="I19" s="86">
        <v>266156.27</v>
      </c>
      <c r="J19" s="86">
        <v>243469.45</v>
      </c>
      <c r="K19" s="86">
        <f>'[1]8'!$H$6</f>
        <v>313158.21</v>
      </c>
      <c r="L19" s="86">
        <v>700000</v>
      </c>
      <c r="M19" s="342">
        <v>700000</v>
      </c>
      <c r="N19" s="174">
        <f t="shared" si="1"/>
        <v>0</v>
      </c>
    </row>
    <row r="20" spans="2:14" ht="19.5" customHeight="1">
      <c r="B20" s="164"/>
      <c r="C20" s="81"/>
      <c r="D20" s="84"/>
      <c r="E20" s="172" t="s">
        <v>576</v>
      </c>
      <c r="F20" s="85" t="s">
        <v>436</v>
      </c>
      <c r="G20" s="86">
        <v>100000</v>
      </c>
      <c r="H20" s="86">
        <v>100000</v>
      </c>
      <c r="I20" s="86">
        <v>10637.2</v>
      </c>
      <c r="J20" s="86">
        <v>34314.21</v>
      </c>
      <c r="K20" s="86">
        <f>'[1]8'!$H$7</f>
        <v>48933.82</v>
      </c>
      <c r="L20" s="86">
        <v>100000</v>
      </c>
      <c r="M20" s="342">
        <v>100000</v>
      </c>
      <c r="N20" s="174">
        <f t="shared" si="1"/>
        <v>0</v>
      </c>
    </row>
    <row r="21" spans="2:14" ht="19.5" customHeight="1">
      <c r="B21" s="164"/>
      <c r="C21" s="81"/>
      <c r="D21" s="81"/>
      <c r="E21" s="172" t="s">
        <v>577</v>
      </c>
      <c r="F21" s="85" t="s">
        <v>437</v>
      </c>
      <c r="G21" s="86">
        <v>700000</v>
      </c>
      <c r="H21" s="86">
        <v>700000</v>
      </c>
      <c r="I21" s="86">
        <v>218399.18</v>
      </c>
      <c r="J21" s="86">
        <v>149607.18</v>
      </c>
      <c r="K21" s="86">
        <f>'[1]8'!$H$8</f>
        <v>188543.22</v>
      </c>
      <c r="L21" s="86">
        <v>700000</v>
      </c>
      <c r="M21" s="342">
        <v>700000</v>
      </c>
      <c r="N21" s="174">
        <f t="shared" si="1"/>
        <v>0</v>
      </c>
    </row>
    <row r="22" spans="2:14" ht="19.5" customHeight="1">
      <c r="B22" s="164"/>
      <c r="C22" s="81"/>
      <c r="D22" s="81"/>
      <c r="E22" s="172" t="s">
        <v>578</v>
      </c>
      <c r="F22" s="85" t="s">
        <v>438</v>
      </c>
      <c r="G22" s="86"/>
      <c r="I22" s="86"/>
      <c r="J22" s="86"/>
      <c r="K22" s="86"/>
      <c r="L22" s="86"/>
      <c r="M22" s="342"/>
      <c r="N22" s="166"/>
    </row>
    <row r="23" spans="2:14" ht="19.5" customHeight="1">
      <c r="B23" s="164"/>
      <c r="C23" s="81"/>
      <c r="D23" s="81"/>
      <c r="E23" s="170"/>
      <c r="F23" s="85" t="s">
        <v>439</v>
      </c>
      <c r="G23" s="86">
        <v>300000</v>
      </c>
      <c r="H23" s="86">
        <v>300000</v>
      </c>
      <c r="I23" s="86">
        <v>165488.32</v>
      </c>
      <c r="J23" s="86">
        <v>112965.44</v>
      </c>
      <c r="K23" s="86">
        <f>'[1]8'!$H$10</f>
        <v>128196.23999999999</v>
      </c>
      <c r="L23" s="86">
        <v>300000</v>
      </c>
      <c r="M23" s="342">
        <v>300000</v>
      </c>
      <c r="N23" s="174">
        <f>M23-H23</f>
        <v>0</v>
      </c>
    </row>
    <row r="24" spans="2:14" ht="19.5" customHeight="1">
      <c r="B24" s="171" t="s">
        <v>578</v>
      </c>
      <c r="C24" s="84"/>
      <c r="D24" s="84"/>
      <c r="E24" s="84"/>
      <c r="F24" s="82" t="s">
        <v>440</v>
      </c>
      <c r="G24" s="83">
        <f aca="true" t="shared" si="4" ref="G24:H26">G25</f>
        <v>56350000</v>
      </c>
      <c r="H24" s="83">
        <f t="shared" si="4"/>
        <v>56350000</v>
      </c>
      <c r="I24" s="83">
        <f aca="true" t="shared" si="5" ref="I24:K26">I25</f>
        <v>25939165.95</v>
      </c>
      <c r="J24" s="83">
        <f t="shared" si="5"/>
        <v>26412278.36</v>
      </c>
      <c r="K24" s="83">
        <f t="shared" si="5"/>
        <v>35491518.88</v>
      </c>
      <c r="L24" s="83">
        <f aca="true" t="shared" si="6" ref="L24:M26">L25</f>
        <v>63537900</v>
      </c>
      <c r="M24" s="341">
        <f t="shared" si="6"/>
        <v>62720000</v>
      </c>
      <c r="N24" s="166">
        <f>M24-H24</f>
        <v>6370000</v>
      </c>
    </row>
    <row r="25" spans="2:14" ht="19.5" customHeight="1">
      <c r="B25" s="164"/>
      <c r="C25" s="84">
        <v>2</v>
      </c>
      <c r="D25" s="84"/>
      <c r="E25" s="84"/>
      <c r="F25" s="82" t="s">
        <v>441</v>
      </c>
      <c r="G25" s="83">
        <f t="shared" si="4"/>
        <v>56350000</v>
      </c>
      <c r="H25" s="83">
        <f t="shared" si="4"/>
        <v>56350000</v>
      </c>
      <c r="I25" s="83">
        <f t="shared" si="5"/>
        <v>25939165.95</v>
      </c>
      <c r="J25" s="83">
        <f t="shared" si="5"/>
        <v>26412278.36</v>
      </c>
      <c r="K25" s="83">
        <f t="shared" si="5"/>
        <v>35491518.88</v>
      </c>
      <c r="L25" s="83">
        <f t="shared" si="6"/>
        <v>63537900</v>
      </c>
      <c r="M25" s="341">
        <f t="shared" si="6"/>
        <v>62720000</v>
      </c>
      <c r="N25" s="166">
        <f>M25-H25</f>
        <v>6370000</v>
      </c>
    </row>
    <row r="26" spans="2:14" ht="19.5" customHeight="1">
      <c r="B26" s="164"/>
      <c r="C26" s="84"/>
      <c r="D26" s="84">
        <v>1</v>
      </c>
      <c r="E26" s="84"/>
      <c r="F26" s="82" t="s">
        <v>442</v>
      </c>
      <c r="G26" s="83">
        <f t="shared" si="4"/>
        <v>56350000</v>
      </c>
      <c r="H26" s="83">
        <f t="shared" si="4"/>
        <v>56350000</v>
      </c>
      <c r="I26" s="83">
        <f t="shared" si="5"/>
        <v>25939165.95</v>
      </c>
      <c r="J26" s="83">
        <f t="shared" si="5"/>
        <v>26412278.36</v>
      </c>
      <c r="K26" s="83">
        <f t="shared" si="5"/>
        <v>35491518.88</v>
      </c>
      <c r="L26" s="83">
        <f t="shared" si="6"/>
        <v>63537900</v>
      </c>
      <c r="M26" s="341">
        <f t="shared" si="6"/>
        <v>62720000</v>
      </c>
      <c r="N26" s="166">
        <f>M26-H26</f>
        <v>6370000</v>
      </c>
    </row>
    <row r="27" spans="2:15" ht="19.5" customHeight="1" thickBot="1">
      <c r="B27" s="165"/>
      <c r="C27" s="87"/>
      <c r="D27" s="87"/>
      <c r="E27" s="173">
        <v>1</v>
      </c>
      <c r="F27" s="194" t="s">
        <v>443</v>
      </c>
      <c r="G27" s="192">
        <v>56350000</v>
      </c>
      <c r="H27" s="192">
        <v>56350000</v>
      </c>
      <c r="I27" s="192">
        <v>25939165.95</v>
      </c>
      <c r="J27" s="192">
        <v>26412278.36</v>
      </c>
      <c r="K27" s="192">
        <f>'[1]8'!$H$12</f>
        <v>35491518.88</v>
      </c>
      <c r="L27" s="192">
        <v>63537900</v>
      </c>
      <c r="M27" s="343">
        <v>62720000</v>
      </c>
      <c r="N27" s="195">
        <f>M27-H27</f>
        <v>6370000</v>
      </c>
      <c r="O27" s="193"/>
    </row>
    <row r="28" spans="2:14" ht="13.5" thickTop="1">
      <c r="B28" s="88"/>
      <c r="C28" s="88"/>
      <c r="D28" s="88"/>
      <c r="E28" s="88"/>
      <c r="F28" s="17"/>
      <c r="G28" s="89"/>
      <c r="H28" s="89"/>
      <c r="I28" s="89"/>
      <c r="J28" s="89"/>
      <c r="K28" s="89"/>
      <c r="L28" s="89"/>
      <c r="M28" s="344"/>
      <c r="N28" s="89"/>
    </row>
  </sheetData>
  <sheetProtection/>
  <mergeCells count="11">
    <mergeCell ref="K7:K9"/>
    <mergeCell ref="B8:E8"/>
    <mergeCell ref="B7:E7"/>
    <mergeCell ref="L7:L9"/>
    <mergeCell ref="B4:N4"/>
    <mergeCell ref="N7:N9"/>
    <mergeCell ref="G7:G9"/>
    <mergeCell ref="H7:H9"/>
    <mergeCell ref="I7:I9"/>
    <mergeCell ref="J7:J9"/>
    <mergeCell ref="M7:M9"/>
  </mergeCells>
  <printOptions/>
  <pageMargins left="0.2755905511811024" right="0.1968503937007874" top="0.5905511811023623" bottom="0.984251968503937" header="0.3937007874015748" footer="0.5118110236220472"/>
  <pageSetup firstPageNumber="12" useFirstPageNumber="1" horizontalDpi="300" verticalDpi="300" orientation="landscape" paperSize="9" r:id="rId1"/>
  <headerFooter alignWithMargins="0">
    <oddFooter>&amp;C
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141"/>
  <sheetViews>
    <sheetView showGridLines="0" zoomScalePageLayoutView="0" workbookViewId="0" topLeftCell="A103">
      <selection activeCell="I145" sqref="I145"/>
    </sheetView>
  </sheetViews>
  <sheetFormatPr defaultColWidth="9.140625" defaultRowHeight="12.75"/>
  <cols>
    <col min="1" max="1" width="3.140625" style="209" customWidth="1"/>
    <col min="2" max="2" width="3.28125" style="209" customWidth="1"/>
    <col min="3" max="3" width="3.140625" style="209" customWidth="1"/>
    <col min="4" max="4" width="3.28125" style="209" customWidth="1"/>
    <col min="5" max="5" width="3.140625" style="209" customWidth="1"/>
    <col min="6" max="7" width="4.8515625" style="209" customWidth="1"/>
    <col min="8" max="8" width="60.421875" style="209" customWidth="1"/>
    <col min="9" max="9" width="12.421875" style="209" customWidth="1"/>
    <col min="10" max="10" width="13.28125" style="209" customWidth="1"/>
    <col min="11" max="11" width="13.28125" style="293" customWidth="1"/>
    <col min="12" max="12" width="13.140625" style="293" customWidth="1"/>
    <col min="13" max="16384" width="9.140625" style="209" customWidth="1"/>
  </cols>
  <sheetData>
    <row r="1" spans="3:12" ht="12">
      <c r="C1" s="410" t="s">
        <v>155</v>
      </c>
      <c r="D1" s="410"/>
      <c r="E1" s="410"/>
      <c r="F1" s="410"/>
      <c r="G1" s="410"/>
      <c r="H1" s="410"/>
      <c r="I1" s="410"/>
      <c r="J1" s="410"/>
      <c r="K1" s="410"/>
      <c r="L1" s="410"/>
    </row>
    <row r="2" spans="3:12" ht="12">
      <c r="C2" s="411" t="s">
        <v>652</v>
      </c>
      <c r="D2" s="411"/>
      <c r="E2" s="411"/>
      <c r="F2" s="411"/>
      <c r="G2" s="411"/>
      <c r="H2" s="411"/>
      <c r="I2" s="411"/>
      <c r="J2" s="411"/>
      <c r="K2" s="411"/>
      <c r="L2" s="411"/>
    </row>
    <row r="3" spans="3:12" ht="12"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12">
      <c r="A4" s="392" t="s">
        <v>644</v>
      </c>
      <c r="B4" s="393"/>
      <c r="C4" s="392" t="s">
        <v>645</v>
      </c>
      <c r="D4" s="398"/>
      <c r="E4" s="393"/>
      <c r="F4" s="401" t="s">
        <v>646</v>
      </c>
      <c r="G4" s="402"/>
      <c r="H4" s="389" t="s">
        <v>653</v>
      </c>
      <c r="I4" s="389" t="s">
        <v>654</v>
      </c>
      <c r="J4" s="389" t="s">
        <v>655</v>
      </c>
      <c r="K4" s="407" t="s">
        <v>6</v>
      </c>
      <c r="L4" s="389" t="s">
        <v>347</v>
      </c>
    </row>
    <row r="5" spans="1:12" ht="12">
      <c r="A5" s="394"/>
      <c r="B5" s="395"/>
      <c r="C5" s="394"/>
      <c r="D5" s="399"/>
      <c r="E5" s="395"/>
      <c r="F5" s="403"/>
      <c r="G5" s="404"/>
      <c r="H5" s="390"/>
      <c r="I5" s="390"/>
      <c r="J5" s="390"/>
      <c r="K5" s="408"/>
      <c r="L5" s="390"/>
    </row>
    <row r="6" spans="1:12" ht="12">
      <c r="A6" s="394"/>
      <c r="B6" s="395"/>
      <c r="C6" s="394"/>
      <c r="D6" s="399"/>
      <c r="E6" s="395"/>
      <c r="F6" s="403"/>
      <c r="G6" s="404"/>
      <c r="H6" s="390"/>
      <c r="I6" s="390"/>
      <c r="J6" s="390"/>
      <c r="K6" s="408"/>
      <c r="L6" s="390"/>
    </row>
    <row r="7" spans="1:12" ht="12">
      <c r="A7" s="394"/>
      <c r="B7" s="395"/>
      <c r="C7" s="394"/>
      <c r="D7" s="399"/>
      <c r="E7" s="395"/>
      <c r="F7" s="405"/>
      <c r="G7" s="406"/>
      <c r="H7" s="390"/>
      <c r="I7" s="390"/>
      <c r="J7" s="390"/>
      <c r="K7" s="408"/>
      <c r="L7" s="390"/>
    </row>
    <row r="8" spans="1:12" ht="19.5" customHeight="1">
      <c r="A8" s="396"/>
      <c r="B8" s="397"/>
      <c r="C8" s="396"/>
      <c r="D8" s="400"/>
      <c r="E8" s="397"/>
      <c r="F8" s="211">
        <v>2015</v>
      </c>
      <c r="G8" s="211">
        <v>2016</v>
      </c>
      <c r="H8" s="391"/>
      <c r="I8" s="391"/>
      <c r="J8" s="391"/>
      <c r="K8" s="409"/>
      <c r="L8" s="391"/>
    </row>
    <row r="9" spans="1:12" ht="12">
      <c r="A9" s="212">
        <v>32</v>
      </c>
      <c r="B9" s="212"/>
      <c r="C9" s="213" t="s">
        <v>377</v>
      </c>
      <c r="D9" s="213" t="s">
        <v>39</v>
      </c>
      <c r="E9" s="213" t="s">
        <v>40</v>
      </c>
      <c r="G9" s="214"/>
      <c r="H9" s="215" t="s">
        <v>373</v>
      </c>
      <c r="I9" s="216"/>
      <c r="J9" s="216"/>
      <c r="K9" s="217"/>
      <c r="L9" s="218"/>
    </row>
    <row r="10" spans="1:12" ht="12">
      <c r="A10" s="219"/>
      <c r="B10" s="219"/>
      <c r="C10" s="220"/>
      <c r="D10" s="220"/>
      <c r="E10" s="220"/>
      <c r="G10" s="214"/>
      <c r="H10" s="221"/>
      <c r="I10" s="221"/>
      <c r="J10" s="221"/>
      <c r="K10" s="218"/>
      <c r="L10" s="218"/>
    </row>
    <row r="11" spans="1:12" ht="15.75" customHeight="1">
      <c r="A11" s="222"/>
      <c r="B11" s="222"/>
      <c r="C11" s="222"/>
      <c r="D11" s="222"/>
      <c r="E11" s="222"/>
      <c r="F11" s="223"/>
      <c r="G11" s="214"/>
      <c r="H11" s="224" t="s">
        <v>31</v>
      </c>
      <c r="I11" s="225"/>
      <c r="J11" s="226"/>
      <c r="K11" s="225"/>
      <c r="L11" s="227"/>
    </row>
    <row r="12" spans="1:12" ht="15.75" customHeight="1">
      <c r="A12" s="222"/>
      <c r="B12" s="222"/>
      <c r="C12" s="222"/>
      <c r="D12" s="222"/>
      <c r="E12" s="222"/>
      <c r="F12" s="223">
        <v>1</v>
      </c>
      <c r="G12" s="214">
        <v>1</v>
      </c>
      <c r="H12" s="228" t="s">
        <v>32</v>
      </c>
      <c r="I12" s="226" t="s">
        <v>348</v>
      </c>
      <c r="J12" s="226" t="s">
        <v>33</v>
      </c>
      <c r="K12" s="226" t="s">
        <v>378</v>
      </c>
      <c r="L12" s="226"/>
    </row>
    <row r="13" spans="1:12" ht="15.75" customHeight="1">
      <c r="A13" s="222"/>
      <c r="B13" s="222"/>
      <c r="C13" s="222"/>
      <c r="D13" s="222"/>
      <c r="E13" s="222"/>
      <c r="F13" s="223">
        <v>1</v>
      </c>
      <c r="G13" s="229">
        <v>1</v>
      </c>
      <c r="H13" s="230" t="s">
        <v>41</v>
      </c>
      <c r="I13" s="226" t="s">
        <v>349</v>
      </c>
      <c r="J13" s="226" t="s">
        <v>34</v>
      </c>
      <c r="K13" s="226" t="s">
        <v>379</v>
      </c>
      <c r="L13" s="226" t="s">
        <v>35</v>
      </c>
    </row>
    <row r="14" spans="1:12" ht="15.75" customHeight="1">
      <c r="A14" s="222"/>
      <c r="B14" s="222"/>
      <c r="C14" s="222"/>
      <c r="D14" s="222"/>
      <c r="E14" s="222"/>
      <c r="F14" s="223">
        <v>1</v>
      </c>
      <c r="G14" s="229">
        <v>1</v>
      </c>
      <c r="H14" s="230" t="s">
        <v>42</v>
      </c>
      <c r="I14" s="226" t="s">
        <v>354</v>
      </c>
      <c r="J14" s="226" t="s">
        <v>36</v>
      </c>
      <c r="K14" s="226" t="s">
        <v>5</v>
      </c>
      <c r="L14" s="226" t="s">
        <v>35</v>
      </c>
    </row>
    <row r="15" spans="1:12" ht="15.75" customHeight="1">
      <c r="A15" s="222"/>
      <c r="B15" s="222"/>
      <c r="C15" s="222"/>
      <c r="D15" s="222"/>
      <c r="E15" s="222"/>
      <c r="F15" s="223">
        <v>1</v>
      </c>
      <c r="G15" s="229">
        <v>1</v>
      </c>
      <c r="H15" s="231" t="s">
        <v>43</v>
      </c>
      <c r="I15" s="226" t="s">
        <v>354</v>
      </c>
      <c r="J15" s="226" t="s">
        <v>36</v>
      </c>
      <c r="K15" s="226" t="s">
        <v>5</v>
      </c>
      <c r="L15" s="226" t="s">
        <v>35</v>
      </c>
    </row>
    <row r="16" spans="1:12" ht="15.75" customHeight="1">
      <c r="A16" s="222"/>
      <c r="B16" s="222"/>
      <c r="C16" s="222"/>
      <c r="D16" s="222"/>
      <c r="E16" s="222"/>
      <c r="F16" s="223">
        <v>1</v>
      </c>
      <c r="G16" s="229">
        <v>1</v>
      </c>
      <c r="H16" s="232" t="s">
        <v>44</v>
      </c>
      <c r="I16" s="226" t="s">
        <v>354</v>
      </c>
      <c r="J16" s="226" t="s">
        <v>36</v>
      </c>
      <c r="K16" s="226" t="s">
        <v>5</v>
      </c>
      <c r="L16" s="226" t="s">
        <v>37</v>
      </c>
    </row>
    <row r="17" spans="1:12" ht="15.75" customHeight="1">
      <c r="A17" s="222"/>
      <c r="B17" s="222"/>
      <c r="C17" s="222"/>
      <c r="D17" s="222"/>
      <c r="E17" s="222"/>
      <c r="F17" s="223">
        <v>1</v>
      </c>
      <c r="G17" s="229">
        <v>1</v>
      </c>
      <c r="H17" s="230" t="s">
        <v>45</v>
      </c>
      <c r="I17" s="226" t="s">
        <v>354</v>
      </c>
      <c r="J17" s="226" t="s">
        <v>36</v>
      </c>
      <c r="K17" s="226" t="s">
        <v>5</v>
      </c>
      <c r="L17" s="226" t="s">
        <v>35</v>
      </c>
    </row>
    <row r="18" spans="1:12" ht="15.75" customHeight="1">
      <c r="A18" s="222"/>
      <c r="B18" s="222"/>
      <c r="C18" s="222"/>
      <c r="D18" s="222"/>
      <c r="E18" s="222"/>
      <c r="F18" s="223">
        <v>1</v>
      </c>
      <c r="G18" s="229">
        <v>1</v>
      </c>
      <c r="H18" s="230" t="s">
        <v>46</v>
      </c>
      <c r="I18" s="226" t="s">
        <v>354</v>
      </c>
      <c r="J18" s="226" t="s">
        <v>36</v>
      </c>
      <c r="K18" s="226" t="s">
        <v>5</v>
      </c>
      <c r="L18" s="226" t="s">
        <v>35</v>
      </c>
    </row>
    <row r="19" spans="1:12" ht="15.75" customHeight="1">
      <c r="A19" s="222"/>
      <c r="B19" s="222"/>
      <c r="C19" s="222"/>
      <c r="D19" s="222"/>
      <c r="E19" s="222"/>
      <c r="F19" s="223">
        <v>1</v>
      </c>
      <c r="G19" s="229">
        <v>1</v>
      </c>
      <c r="H19" s="230" t="s">
        <v>47</v>
      </c>
      <c r="I19" s="226" t="s">
        <v>354</v>
      </c>
      <c r="J19" s="226" t="s">
        <v>36</v>
      </c>
      <c r="K19" s="233" t="s">
        <v>5</v>
      </c>
      <c r="L19" s="226" t="s">
        <v>35</v>
      </c>
    </row>
    <row r="20" spans="1:12" ht="15.75" customHeight="1">
      <c r="A20" s="222"/>
      <c r="B20" s="222"/>
      <c r="C20" s="222"/>
      <c r="D20" s="222"/>
      <c r="E20" s="222"/>
      <c r="F20" s="223">
        <v>1</v>
      </c>
      <c r="G20" s="229">
        <v>1</v>
      </c>
      <c r="H20" s="230" t="s">
        <v>48</v>
      </c>
      <c r="I20" s="226" t="s">
        <v>355</v>
      </c>
      <c r="J20" s="226" t="s">
        <v>38</v>
      </c>
      <c r="K20" s="226" t="s">
        <v>380</v>
      </c>
      <c r="L20" s="226" t="s">
        <v>35</v>
      </c>
    </row>
    <row r="21" spans="1:12" ht="15.75" customHeight="1">
      <c r="A21" s="222"/>
      <c r="B21" s="222"/>
      <c r="C21" s="222"/>
      <c r="D21" s="222"/>
      <c r="E21" s="222"/>
      <c r="F21" s="223">
        <v>1</v>
      </c>
      <c r="G21" s="229">
        <v>1</v>
      </c>
      <c r="H21" s="230" t="s">
        <v>49</v>
      </c>
      <c r="I21" s="226" t="s">
        <v>355</v>
      </c>
      <c r="J21" s="226" t="s">
        <v>38</v>
      </c>
      <c r="K21" s="226" t="s">
        <v>380</v>
      </c>
      <c r="L21" s="226" t="s">
        <v>35</v>
      </c>
    </row>
    <row r="22" spans="1:12" ht="15.75" customHeight="1">
      <c r="A22" s="222"/>
      <c r="B22" s="222"/>
      <c r="C22" s="222"/>
      <c r="D22" s="222"/>
      <c r="E22" s="222"/>
      <c r="F22" s="223">
        <v>1</v>
      </c>
      <c r="G22" s="229">
        <v>1</v>
      </c>
      <c r="H22" s="231" t="s">
        <v>50</v>
      </c>
      <c r="I22" s="226" t="s">
        <v>355</v>
      </c>
      <c r="J22" s="226" t="s">
        <v>38</v>
      </c>
      <c r="K22" s="226" t="s">
        <v>380</v>
      </c>
      <c r="L22" s="226" t="s">
        <v>35</v>
      </c>
    </row>
    <row r="23" spans="1:12" ht="15.75" customHeight="1">
      <c r="A23" s="222"/>
      <c r="B23" s="222"/>
      <c r="C23" s="222"/>
      <c r="D23" s="222"/>
      <c r="E23" s="222"/>
      <c r="F23" s="223">
        <v>1</v>
      </c>
      <c r="G23" s="229">
        <v>1</v>
      </c>
      <c r="H23" s="230" t="s">
        <v>51</v>
      </c>
      <c r="I23" s="226" t="s">
        <v>355</v>
      </c>
      <c r="J23" s="226" t="s">
        <v>38</v>
      </c>
      <c r="K23" s="226" t="s">
        <v>380</v>
      </c>
      <c r="L23" s="226"/>
    </row>
    <row r="24" spans="1:12" ht="15.75" customHeight="1">
      <c r="A24" s="222"/>
      <c r="B24" s="222"/>
      <c r="C24" s="222"/>
      <c r="D24" s="222"/>
      <c r="E24" s="222"/>
      <c r="F24" s="223">
        <v>1</v>
      </c>
      <c r="G24" s="229">
        <v>1</v>
      </c>
      <c r="H24" s="230" t="s">
        <v>52</v>
      </c>
      <c r="I24" s="226" t="s">
        <v>355</v>
      </c>
      <c r="J24" s="226" t="s">
        <v>38</v>
      </c>
      <c r="K24" s="226" t="s">
        <v>380</v>
      </c>
      <c r="L24" s="226" t="s">
        <v>35</v>
      </c>
    </row>
    <row r="25" spans="1:12" ht="15.75" customHeight="1">
      <c r="A25" s="222"/>
      <c r="B25" s="222"/>
      <c r="C25" s="222"/>
      <c r="D25" s="222"/>
      <c r="E25" s="222"/>
      <c r="F25" s="223">
        <v>3</v>
      </c>
      <c r="G25" s="229">
        <v>3</v>
      </c>
      <c r="H25" s="230" t="s">
        <v>53</v>
      </c>
      <c r="I25" s="226" t="s">
        <v>355</v>
      </c>
      <c r="J25" s="226" t="s">
        <v>38</v>
      </c>
      <c r="K25" s="226" t="s">
        <v>380</v>
      </c>
      <c r="L25" s="226" t="s">
        <v>284</v>
      </c>
    </row>
    <row r="26" spans="1:12" ht="15.75" customHeight="1">
      <c r="A26" s="222"/>
      <c r="B26" s="222"/>
      <c r="C26" s="222"/>
      <c r="D26" s="222"/>
      <c r="E26" s="222"/>
      <c r="F26" s="223">
        <v>1</v>
      </c>
      <c r="G26" s="229">
        <v>1</v>
      </c>
      <c r="H26" s="230" t="s">
        <v>54</v>
      </c>
      <c r="I26" s="226" t="s">
        <v>355</v>
      </c>
      <c r="J26" s="226" t="s">
        <v>38</v>
      </c>
      <c r="K26" s="226" t="s">
        <v>380</v>
      </c>
      <c r="L26" s="226" t="s">
        <v>37</v>
      </c>
    </row>
    <row r="27" spans="1:12" ht="15.75" customHeight="1">
      <c r="A27" s="222"/>
      <c r="B27" s="222"/>
      <c r="C27" s="222"/>
      <c r="D27" s="222"/>
      <c r="E27" s="222"/>
      <c r="F27" s="223">
        <v>1</v>
      </c>
      <c r="G27" s="229">
        <v>1</v>
      </c>
      <c r="H27" s="230" t="s">
        <v>55</v>
      </c>
      <c r="I27" s="226" t="s">
        <v>355</v>
      </c>
      <c r="J27" s="226" t="s">
        <v>38</v>
      </c>
      <c r="K27" s="226" t="s">
        <v>380</v>
      </c>
      <c r="L27" s="226" t="s">
        <v>35</v>
      </c>
    </row>
    <row r="28" spans="1:12" ht="15.75" customHeight="1">
      <c r="A28" s="222"/>
      <c r="B28" s="222"/>
      <c r="C28" s="222"/>
      <c r="D28" s="222"/>
      <c r="E28" s="222"/>
      <c r="F28" s="223">
        <v>1</v>
      </c>
      <c r="G28" s="229">
        <v>1</v>
      </c>
      <c r="H28" s="230" t="s">
        <v>56</v>
      </c>
      <c r="I28" s="226" t="s">
        <v>355</v>
      </c>
      <c r="J28" s="226" t="s">
        <v>38</v>
      </c>
      <c r="K28" s="226" t="s">
        <v>380</v>
      </c>
      <c r="L28" s="226" t="s">
        <v>35</v>
      </c>
    </row>
    <row r="29" spans="1:12" ht="15.75" customHeight="1">
      <c r="A29" s="222"/>
      <c r="B29" s="222"/>
      <c r="C29" s="222"/>
      <c r="D29" s="222"/>
      <c r="E29" s="222"/>
      <c r="F29" s="223">
        <v>1</v>
      </c>
      <c r="G29" s="229">
        <v>1</v>
      </c>
      <c r="H29" s="230" t="s">
        <v>57</v>
      </c>
      <c r="I29" s="226" t="s">
        <v>355</v>
      </c>
      <c r="J29" s="226" t="s">
        <v>38</v>
      </c>
      <c r="K29" s="226" t="s">
        <v>380</v>
      </c>
      <c r="L29" s="226" t="s">
        <v>35</v>
      </c>
    </row>
    <row r="30" spans="1:12" ht="15.75" customHeight="1">
      <c r="A30" s="222"/>
      <c r="B30" s="222"/>
      <c r="C30" s="222"/>
      <c r="D30" s="222"/>
      <c r="E30" s="222"/>
      <c r="F30" s="223">
        <v>1</v>
      </c>
      <c r="G30" s="229">
        <v>1</v>
      </c>
      <c r="H30" s="230" t="s">
        <v>58</v>
      </c>
      <c r="I30" s="226" t="s">
        <v>355</v>
      </c>
      <c r="J30" s="226" t="s">
        <v>38</v>
      </c>
      <c r="K30" s="226" t="s">
        <v>380</v>
      </c>
      <c r="L30" s="234"/>
    </row>
    <row r="31" spans="1:12" ht="15.75" customHeight="1">
      <c r="A31" s="222"/>
      <c r="B31" s="222"/>
      <c r="C31" s="222"/>
      <c r="D31" s="222"/>
      <c r="E31" s="222"/>
      <c r="F31" s="223">
        <v>1</v>
      </c>
      <c r="G31" s="229">
        <v>1</v>
      </c>
      <c r="H31" s="230" t="s">
        <v>59</v>
      </c>
      <c r="I31" s="226" t="s">
        <v>355</v>
      </c>
      <c r="J31" s="226" t="s">
        <v>38</v>
      </c>
      <c r="K31" s="226" t="s">
        <v>380</v>
      </c>
      <c r="L31" s="226" t="s">
        <v>35</v>
      </c>
    </row>
    <row r="32" spans="1:12" ht="15.75" customHeight="1">
      <c r="A32" s="222"/>
      <c r="B32" s="222"/>
      <c r="C32" s="222"/>
      <c r="D32" s="222"/>
      <c r="E32" s="222"/>
      <c r="F32" s="223">
        <v>1</v>
      </c>
      <c r="G32" s="229">
        <v>1</v>
      </c>
      <c r="H32" s="230" t="s">
        <v>60</v>
      </c>
      <c r="I32" s="226" t="s">
        <v>355</v>
      </c>
      <c r="J32" s="226" t="s">
        <v>38</v>
      </c>
      <c r="K32" s="226" t="s">
        <v>380</v>
      </c>
      <c r="L32" s="226" t="s">
        <v>35</v>
      </c>
    </row>
    <row r="33" spans="1:12" ht="15.75" customHeight="1">
      <c r="A33" s="222"/>
      <c r="B33" s="222"/>
      <c r="C33" s="222"/>
      <c r="D33" s="222"/>
      <c r="E33" s="222"/>
      <c r="F33" s="223">
        <v>1</v>
      </c>
      <c r="G33" s="229">
        <v>1</v>
      </c>
      <c r="H33" s="230" t="s">
        <v>61</v>
      </c>
      <c r="I33" s="226" t="s">
        <v>355</v>
      </c>
      <c r="J33" s="226" t="s">
        <v>38</v>
      </c>
      <c r="K33" s="226" t="s">
        <v>380</v>
      </c>
      <c r="L33" s="226" t="s">
        <v>35</v>
      </c>
    </row>
    <row r="34" spans="1:12" ht="15.75" customHeight="1">
      <c r="A34" s="222"/>
      <c r="B34" s="235"/>
      <c r="C34" s="222"/>
      <c r="D34" s="235"/>
      <c r="E34" s="222"/>
      <c r="F34" s="223">
        <v>1</v>
      </c>
      <c r="G34" s="229">
        <v>1</v>
      </c>
      <c r="H34" s="230" t="s">
        <v>62</v>
      </c>
      <c r="I34" s="226" t="s">
        <v>355</v>
      </c>
      <c r="J34" s="226" t="s">
        <v>38</v>
      </c>
      <c r="K34" s="226" t="s">
        <v>380</v>
      </c>
      <c r="L34" s="226" t="s">
        <v>35</v>
      </c>
    </row>
    <row r="35" spans="1:12" s="242" customFormat="1" ht="15" customHeight="1">
      <c r="A35" s="236"/>
      <c r="B35" s="237"/>
      <c r="C35" s="237"/>
      <c r="D35" s="237"/>
      <c r="E35" s="237"/>
      <c r="F35" s="238"/>
      <c r="G35" s="238"/>
      <c r="H35" s="239"/>
      <c r="I35" s="240"/>
      <c r="J35" s="241"/>
      <c r="K35" s="240"/>
      <c r="L35" s="240"/>
    </row>
    <row r="36" spans="1:12" ht="12">
      <c r="A36" s="392" t="s">
        <v>644</v>
      </c>
      <c r="B36" s="393"/>
      <c r="C36" s="392" t="s">
        <v>645</v>
      </c>
      <c r="D36" s="398"/>
      <c r="E36" s="393"/>
      <c r="F36" s="401" t="s">
        <v>646</v>
      </c>
      <c r="G36" s="402"/>
      <c r="H36" s="389" t="s">
        <v>653</v>
      </c>
      <c r="I36" s="389" t="s">
        <v>654</v>
      </c>
      <c r="J36" s="389" t="s">
        <v>655</v>
      </c>
      <c r="K36" s="407" t="s">
        <v>6</v>
      </c>
      <c r="L36" s="389" t="s">
        <v>347</v>
      </c>
    </row>
    <row r="37" spans="1:12" ht="12">
      <c r="A37" s="394"/>
      <c r="B37" s="395"/>
      <c r="C37" s="394"/>
      <c r="D37" s="399"/>
      <c r="E37" s="395"/>
      <c r="F37" s="403"/>
      <c r="G37" s="404"/>
      <c r="H37" s="390"/>
      <c r="I37" s="390"/>
      <c r="J37" s="390"/>
      <c r="K37" s="408"/>
      <c r="L37" s="390"/>
    </row>
    <row r="38" spans="1:12" ht="12">
      <c r="A38" s="394"/>
      <c r="B38" s="395"/>
      <c r="C38" s="394"/>
      <c r="D38" s="399"/>
      <c r="E38" s="395"/>
      <c r="F38" s="403"/>
      <c r="G38" s="404"/>
      <c r="H38" s="390"/>
      <c r="I38" s="390"/>
      <c r="J38" s="390"/>
      <c r="K38" s="408"/>
      <c r="L38" s="390"/>
    </row>
    <row r="39" spans="1:12" ht="12">
      <c r="A39" s="394"/>
      <c r="B39" s="395"/>
      <c r="C39" s="394"/>
      <c r="D39" s="399"/>
      <c r="E39" s="395"/>
      <c r="F39" s="405"/>
      <c r="G39" s="406"/>
      <c r="H39" s="390"/>
      <c r="I39" s="390"/>
      <c r="J39" s="390"/>
      <c r="K39" s="408"/>
      <c r="L39" s="390"/>
    </row>
    <row r="40" spans="1:12" ht="19.5" customHeight="1">
      <c r="A40" s="396"/>
      <c r="B40" s="397"/>
      <c r="C40" s="396"/>
      <c r="D40" s="400"/>
      <c r="E40" s="397"/>
      <c r="F40" s="211">
        <v>2015</v>
      </c>
      <c r="G40" s="211">
        <v>2016</v>
      </c>
      <c r="H40" s="391"/>
      <c r="I40" s="391"/>
      <c r="J40" s="391"/>
      <c r="K40" s="409"/>
      <c r="L40" s="391"/>
    </row>
    <row r="41" spans="1:12" ht="15" customHeight="1">
      <c r="A41" s="212">
        <v>32</v>
      </c>
      <c r="B41" s="243"/>
      <c r="C41" s="213" t="s">
        <v>377</v>
      </c>
      <c r="D41" s="213" t="s">
        <v>39</v>
      </c>
      <c r="E41" s="213" t="s">
        <v>40</v>
      </c>
      <c r="F41" s="217"/>
      <c r="G41" s="229"/>
      <c r="H41" s="244" t="s">
        <v>647</v>
      </c>
      <c r="I41" s="226"/>
      <c r="J41" s="245"/>
      <c r="K41" s="226"/>
      <c r="L41" s="227"/>
    </row>
    <row r="42" spans="1:12" ht="15" customHeight="1">
      <c r="A42" s="219"/>
      <c r="B42" s="246"/>
      <c r="C42" s="220"/>
      <c r="D42" s="220"/>
      <c r="E42" s="220"/>
      <c r="F42" s="247"/>
      <c r="G42" s="229"/>
      <c r="H42" s="248"/>
      <c r="I42" s="226"/>
      <c r="J42" s="245"/>
      <c r="K42" s="226"/>
      <c r="L42" s="227"/>
    </row>
    <row r="43" spans="1:12" ht="15.75" customHeight="1">
      <c r="A43" s="221"/>
      <c r="C43" s="221"/>
      <c r="E43" s="221"/>
      <c r="F43" s="223">
        <v>1</v>
      </c>
      <c r="G43" s="229">
        <v>1</v>
      </c>
      <c r="H43" s="230" t="s">
        <v>63</v>
      </c>
      <c r="I43" s="226" t="s">
        <v>355</v>
      </c>
      <c r="J43" s="226" t="s">
        <v>38</v>
      </c>
      <c r="K43" s="226" t="s">
        <v>380</v>
      </c>
      <c r="L43" s="226" t="s">
        <v>35</v>
      </c>
    </row>
    <row r="44" spans="1:12" ht="15.75" customHeight="1">
      <c r="A44" s="221"/>
      <c r="C44" s="221"/>
      <c r="E44" s="221"/>
      <c r="F44" s="223">
        <v>1</v>
      </c>
      <c r="G44" s="229">
        <v>1</v>
      </c>
      <c r="H44" s="230" t="s">
        <v>64</v>
      </c>
      <c r="I44" s="226" t="s">
        <v>355</v>
      </c>
      <c r="J44" s="226" t="s">
        <v>38</v>
      </c>
      <c r="K44" s="226" t="s">
        <v>380</v>
      </c>
      <c r="L44" s="226"/>
    </row>
    <row r="45" spans="1:12" ht="15.75" customHeight="1">
      <c r="A45" s="221"/>
      <c r="C45" s="221"/>
      <c r="E45" s="221"/>
      <c r="F45" s="223">
        <v>1</v>
      </c>
      <c r="G45" s="229">
        <v>1</v>
      </c>
      <c r="H45" s="230" t="s">
        <v>65</v>
      </c>
      <c r="I45" s="226" t="s">
        <v>355</v>
      </c>
      <c r="J45" s="226" t="s">
        <v>38</v>
      </c>
      <c r="K45" s="226" t="s">
        <v>380</v>
      </c>
      <c r="L45" s="226" t="s">
        <v>35</v>
      </c>
    </row>
    <row r="46" spans="1:12" ht="15.75" customHeight="1">
      <c r="A46" s="221"/>
      <c r="B46" s="242"/>
      <c r="C46" s="221"/>
      <c r="D46" s="242"/>
      <c r="E46" s="221"/>
      <c r="F46" s="223">
        <v>1</v>
      </c>
      <c r="G46" s="229">
        <v>1</v>
      </c>
      <c r="H46" s="230" t="s">
        <v>66</v>
      </c>
      <c r="I46" s="226" t="s">
        <v>355</v>
      </c>
      <c r="J46" s="226" t="s">
        <v>38</v>
      </c>
      <c r="K46" s="226" t="s">
        <v>380</v>
      </c>
      <c r="L46" s="226" t="s">
        <v>35</v>
      </c>
    </row>
    <row r="47" spans="1:12" ht="15.75" customHeight="1">
      <c r="A47" s="221"/>
      <c r="B47" s="242"/>
      <c r="C47" s="221"/>
      <c r="D47" s="242"/>
      <c r="E47" s="221"/>
      <c r="F47" s="223"/>
      <c r="G47" s="229"/>
      <c r="H47" s="230"/>
      <c r="I47" s="226"/>
      <c r="J47" s="226"/>
      <c r="K47" s="226"/>
      <c r="L47" s="226"/>
    </row>
    <row r="48" spans="1:12" ht="15" customHeight="1">
      <c r="A48" s="222"/>
      <c r="B48" s="222"/>
      <c r="C48" s="222"/>
      <c r="D48" s="222"/>
      <c r="E48" s="222"/>
      <c r="F48" s="223"/>
      <c r="G48" s="229"/>
      <c r="H48" s="249" t="s">
        <v>67</v>
      </c>
      <c r="I48" s="226"/>
      <c r="J48" s="226"/>
      <c r="K48" s="226"/>
      <c r="L48" s="226"/>
    </row>
    <row r="49" spans="1:12" ht="15" customHeight="1">
      <c r="A49" s="222"/>
      <c r="B49" s="222"/>
      <c r="C49" s="222"/>
      <c r="D49" s="222"/>
      <c r="E49" s="222"/>
      <c r="F49" s="223">
        <v>8</v>
      </c>
      <c r="G49" s="229">
        <v>8</v>
      </c>
      <c r="H49" s="230" t="s">
        <v>68</v>
      </c>
      <c r="I49" s="226" t="s">
        <v>348</v>
      </c>
      <c r="J49" s="226" t="s">
        <v>5</v>
      </c>
      <c r="K49" s="226" t="s">
        <v>381</v>
      </c>
      <c r="L49" s="226" t="s">
        <v>382</v>
      </c>
    </row>
    <row r="50" spans="1:12" ht="15" customHeight="1">
      <c r="A50" s="222"/>
      <c r="B50" s="222"/>
      <c r="C50" s="222"/>
      <c r="D50" s="222"/>
      <c r="E50" s="222"/>
      <c r="F50" s="223">
        <v>14</v>
      </c>
      <c r="G50" s="250">
        <v>14</v>
      </c>
      <c r="H50" s="230" t="s">
        <v>68</v>
      </c>
      <c r="I50" s="233" t="s">
        <v>349</v>
      </c>
      <c r="J50" s="233" t="s">
        <v>657</v>
      </c>
      <c r="K50" s="226" t="s">
        <v>383</v>
      </c>
      <c r="L50" s="226" t="s">
        <v>388</v>
      </c>
    </row>
    <row r="51" spans="1:12" ht="15" customHeight="1">
      <c r="A51" s="222"/>
      <c r="B51" s="222"/>
      <c r="C51" s="222"/>
      <c r="D51" s="222"/>
      <c r="E51" s="222"/>
      <c r="F51" s="223">
        <v>21</v>
      </c>
      <c r="G51" s="250">
        <v>21</v>
      </c>
      <c r="H51" s="230" t="s">
        <v>69</v>
      </c>
      <c r="I51" s="233" t="s">
        <v>354</v>
      </c>
      <c r="J51" s="233" t="s">
        <v>188</v>
      </c>
      <c r="K51" s="226" t="s">
        <v>385</v>
      </c>
      <c r="L51" s="226" t="s">
        <v>386</v>
      </c>
    </row>
    <row r="52" spans="1:12" ht="15" customHeight="1">
      <c r="A52" s="222"/>
      <c r="B52" s="222"/>
      <c r="C52" s="222"/>
      <c r="D52" s="222"/>
      <c r="E52" s="222"/>
      <c r="F52" s="223">
        <v>5</v>
      </c>
      <c r="G52" s="250">
        <v>5</v>
      </c>
      <c r="H52" s="230" t="s">
        <v>70</v>
      </c>
      <c r="I52" s="226" t="s">
        <v>348</v>
      </c>
      <c r="J52" s="233" t="s">
        <v>5</v>
      </c>
      <c r="K52" s="226" t="s">
        <v>381</v>
      </c>
      <c r="L52" s="226" t="s">
        <v>163</v>
      </c>
    </row>
    <row r="53" spans="1:12" ht="15" customHeight="1">
      <c r="A53" s="222"/>
      <c r="B53" s="222"/>
      <c r="C53" s="222"/>
      <c r="D53" s="222"/>
      <c r="E53" s="222"/>
      <c r="F53" s="223">
        <v>9</v>
      </c>
      <c r="G53" s="250">
        <v>9</v>
      </c>
      <c r="H53" s="230" t="s">
        <v>70</v>
      </c>
      <c r="I53" s="233" t="s">
        <v>349</v>
      </c>
      <c r="J53" s="233" t="s">
        <v>657</v>
      </c>
      <c r="K53" s="226" t="s">
        <v>383</v>
      </c>
      <c r="L53" s="226" t="s">
        <v>391</v>
      </c>
    </row>
    <row r="54" spans="1:12" ht="15" customHeight="1">
      <c r="A54" s="222"/>
      <c r="B54" s="222"/>
      <c r="C54" s="222"/>
      <c r="D54" s="222"/>
      <c r="E54" s="222"/>
      <c r="F54" s="223">
        <v>18</v>
      </c>
      <c r="G54" s="250">
        <v>18</v>
      </c>
      <c r="H54" s="230" t="s">
        <v>70</v>
      </c>
      <c r="I54" s="233" t="s">
        <v>354</v>
      </c>
      <c r="J54" s="233" t="s">
        <v>188</v>
      </c>
      <c r="K54" s="226" t="s">
        <v>385</v>
      </c>
      <c r="L54" s="226" t="s">
        <v>391</v>
      </c>
    </row>
    <row r="55" spans="1:12" ht="15" customHeight="1">
      <c r="A55" s="222"/>
      <c r="B55" s="222"/>
      <c r="C55" s="222"/>
      <c r="D55" s="222"/>
      <c r="E55" s="222"/>
      <c r="F55" s="223">
        <v>1</v>
      </c>
      <c r="G55" s="250">
        <v>1</v>
      </c>
      <c r="H55" s="230" t="s">
        <v>71</v>
      </c>
      <c r="I55" s="233" t="s">
        <v>348</v>
      </c>
      <c r="J55" s="233" t="s">
        <v>5</v>
      </c>
      <c r="K55" s="226" t="s">
        <v>381</v>
      </c>
      <c r="L55" s="226"/>
    </row>
    <row r="56" spans="1:12" ht="15" customHeight="1">
      <c r="A56" s="222"/>
      <c r="B56" s="222"/>
      <c r="C56" s="222"/>
      <c r="D56" s="222"/>
      <c r="E56" s="222"/>
      <c r="F56" s="223">
        <v>1</v>
      </c>
      <c r="G56" s="250">
        <v>1</v>
      </c>
      <c r="H56" s="230" t="s">
        <v>71</v>
      </c>
      <c r="I56" s="233" t="s">
        <v>349</v>
      </c>
      <c r="J56" s="233" t="s">
        <v>657</v>
      </c>
      <c r="K56" s="233" t="s">
        <v>383</v>
      </c>
      <c r="L56" s="234"/>
    </row>
    <row r="57" spans="1:12" ht="15" customHeight="1">
      <c r="A57" s="222"/>
      <c r="B57" s="222"/>
      <c r="C57" s="222"/>
      <c r="D57" s="222"/>
      <c r="E57" s="222"/>
      <c r="F57" s="223">
        <v>1</v>
      </c>
      <c r="G57" s="250">
        <v>1</v>
      </c>
      <c r="H57" s="230" t="s">
        <v>72</v>
      </c>
      <c r="I57" s="233" t="s">
        <v>354</v>
      </c>
      <c r="J57" s="233" t="s">
        <v>188</v>
      </c>
      <c r="K57" s="226" t="s">
        <v>385</v>
      </c>
      <c r="L57" s="226" t="s">
        <v>35</v>
      </c>
    </row>
    <row r="58" spans="1:12" ht="15" customHeight="1">
      <c r="A58" s="222"/>
      <c r="B58" s="222"/>
      <c r="C58" s="222"/>
      <c r="D58" s="222"/>
      <c r="E58" s="222"/>
      <c r="F58" s="223">
        <v>3</v>
      </c>
      <c r="G58" s="250">
        <v>3</v>
      </c>
      <c r="H58" s="230" t="s">
        <v>73</v>
      </c>
      <c r="I58" s="226" t="s">
        <v>348</v>
      </c>
      <c r="J58" s="233" t="s">
        <v>5</v>
      </c>
      <c r="K58" s="226" t="s">
        <v>381</v>
      </c>
      <c r="L58" s="226" t="s">
        <v>390</v>
      </c>
    </row>
    <row r="59" spans="1:12" ht="15" customHeight="1">
      <c r="A59" s="222"/>
      <c r="B59" s="222"/>
      <c r="C59" s="222"/>
      <c r="D59" s="222"/>
      <c r="E59" s="222"/>
      <c r="F59" s="223">
        <v>4</v>
      </c>
      <c r="G59" s="250">
        <v>4</v>
      </c>
      <c r="H59" s="230" t="s">
        <v>73</v>
      </c>
      <c r="I59" s="226" t="s">
        <v>349</v>
      </c>
      <c r="J59" s="233" t="s">
        <v>657</v>
      </c>
      <c r="K59" s="226" t="s">
        <v>383</v>
      </c>
      <c r="L59" s="226" t="s">
        <v>390</v>
      </c>
    </row>
    <row r="60" spans="1:12" ht="15" customHeight="1">
      <c r="A60" s="222"/>
      <c r="B60" s="222"/>
      <c r="C60" s="222"/>
      <c r="D60" s="222"/>
      <c r="E60" s="222"/>
      <c r="F60" s="223">
        <v>5</v>
      </c>
      <c r="G60" s="250">
        <v>5</v>
      </c>
      <c r="H60" s="230" t="s">
        <v>73</v>
      </c>
      <c r="I60" s="226" t="s">
        <v>354</v>
      </c>
      <c r="J60" s="233" t="s">
        <v>188</v>
      </c>
      <c r="K60" s="226" t="s">
        <v>385</v>
      </c>
      <c r="L60" s="226" t="s">
        <v>384</v>
      </c>
    </row>
    <row r="61" spans="1:12" ht="15" customHeight="1">
      <c r="A61" s="222"/>
      <c r="B61" s="222"/>
      <c r="C61" s="222"/>
      <c r="D61" s="222"/>
      <c r="E61" s="222"/>
      <c r="F61" s="223">
        <v>2</v>
      </c>
      <c r="G61" s="250">
        <v>2</v>
      </c>
      <c r="H61" s="230" t="s">
        <v>74</v>
      </c>
      <c r="I61" s="233" t="s">
        <v>348</v>
      </c>
      <c r="J61" s="233" t="s">
        <v>5</v>
      </c>
      <c r="K61" s="226" t="s">
        <v>381</v>
      </c>
      <c r="L61" s="226" t="s">
        <v>389</v>
      </c>
    </row>
    <row r="62" spans="1:12" ht="15" customHeight="1">
      <c r="A62" s="222"/>
      <c r="B62" s="222"/>
      <c r="C62" s="222"/>
      <c r="D62" s="222"/>
      <c r="E62" s="222"/>
      <c r="F62" s="223">
        <v>2</v>
      </c>
      <c r="G62" s="250">
        <v>2</v>
      </c>
      <c r="H62" s="230" t="s">
        <v>74</v>
      </c>
      <c r="I62" s="226" t="s">
        <v>349</v>
      </c>
      <c r="J62" s="233" t="s">
        <v>657</v>
      </c>
      <c r="K62" s="226" t="s">
        <v>383</v>
      </c>
      <c r="L62" s="226"/>
    </row>
    <row r="63" spans="1:12" ht="15" customHeight="1">
      <c r="A63" s="222"/>
      <c r="B63" s="222"/>
      <c r="C63" s="222"/>
      <c r="D63" s="222"/>
      <c r="E63" s="222"/>
      <c r="F63" s="223">
        <v>2</v>
      </c>
      <c r="G63" s="250">
        <v>2</v>
      </c>
      <c r="H63" s="230" t="s">
        <v>74</v>
      </c>
      <c r="I63" s="226" t="s">
        <v>354</v>
      </c>
      <c r="J63" s="233" t="s">
        <v>188</v>
      </c>
      <c r="K63" s="226" t="s">
        <v>385</v>
      </c>
      <c r="L63" s="226" t="s">
        <v>390</v>
      </c>
    </row>
    <row r="64" spans="1:12" ht="15" customHeight="1">
      <c r="A64" s="222"/>
      <c r="B64" s="222"/>
      <c r="C64" s="222"/>
      <c r="D64" s="222"/>
      <c r="E64" s="222"/>
      <c r="F64" s="223">
        <v>8</v>
      </c>
      <c r="G64" s="229">
        <v>8</v>
      </c>
      <c r="H64" s="230" t="s">
        <v>77</v>
      </c>
      <c r="I64" s="226" t="s">
        <v>348</v>
      </c>
      <c r="J64" s="233" t="s">
        <v>5</v>
      </c>
      <c r="K64" s="226" t="s">
        <v>381</v>
      </c>
      <c r="L64" s="226" t="s">
        <v>388</v>
      </c>
    </row>
    <row r="65" spans="1:12" ht="15" customHeight="1">
      <c r="A65" s="222"/>
      <c r="B65" s="222"/>
      <c r="C65" s="222"/>
      <c r="D65" s="222"/>
      <c r="E65" s="222"/>
      <c r="F65" s="223">
        <v>8</v>
      </c>
      <c r="G65" s="229">
        <v>8</v>
      </c>
      <c r="H65" s="230" t="s">
        <v>77</v>
      </c>
      <c r="I65" s="226" t="s">
        <v>349</v>
      </c>
      <c r="J65" s="233" t="s">
        <v>657</v>
      </c>
      <c r="K65" s="226" t="s">
        <v>383</v>
      </c>
      <c r="L65" s="226" t="s">
        <v>384</v>
      </c>
    </row>
    <row r="66" spans="1:12" ht="15" customHeight="1">
      <c r="A66" s="222"/>
      <c r="B66" s="251"/>
      <c r="C66" s="222"/>
      <c r="D66" s="222"/>
      <c r="E66" s="222"/>
      <c r="F66" s="223">
        <v>14</v>
      </c>
      <c r="G66" s="229">
        <v>14</v>
      </c>
      <c r="H66" s="230" t="s">
        <v>77</v>
      </c>
      <c r="I66" s="226" t="s">
        <v>354</v>
      </c>
      <c r="J66" s="233" t="s">
        <v>188</v>
      </c>
      <c r="K66" s="226" t="s">
        <v>385</v>
      </c>
      <c r="L66" s="226" t="s">
        <v>391</v>
      </c>
    </row>
    <row r="67" spans="1:12" ht="15" customHeight="1">
      <c r="A67" s="222"/>
      <c r="B67" s="222"/>
      <c r="C67" s="222"/>
      <c r="D67" s="222"/>
      <c r="E67" s="222"/>
      <c r="F67" s="252"/>
      <c r="G67" s="252"/>
      <c r="H67" s="230"/>
      <c r="I67" s="226"/>
      <c r="J67" s="233"/>
      <c r="K67" s="226"/>
      <c r="L67" s="226"/>
    </row>
    <row r="68" spans="1:12" ht="15" customHeight="1">
      <c r="A68" s="222"/>
      <c r="B68" s="235"/>
      <c r="C68" s="222"/>
      <c r="D68" s="235"/>
      <c r="E68" s="222"/>
      <c r="F68" s="223"/>
      <c r="G68" s="229"/>
      <c r="H68" s="249" t="s">
        <v>78</v>
      </c>
      <c r="I68" s="226"/>
      <c r="J68" s="233"/>
      <c r="K68" s="226"/>
      <c r="L68" s="226"/>
    </row>
    <row r="69" spans="1:12" ht="15" customHeight="1">
      <c r="A69" s="222"/>
      <c r="B69" s="235"/>
      <c r="C69" s="222"/>
      <c r="D69" s="235"/>
      <c r="E69" s="222"/>
      <c r="F69" s="247">
        <v>2</v>
      </c>
      <c r="G69" s="253">
        <v>2</v>
      </c>
      <c r="H69" s="221" t="s">
        <v>79</v>
      </c>
      <c r="I69" s="254" t="s">
        <v>348</v>
      </c>
      <c r="J69" s="254" t="s">
        <v>5</v>
      </c>
      <c r="K69" s="254" t="s">
        <v>381</v>
      </c>
      <c r="L69" s="254" t="s">
        <v>389</v>
      </c>
    </row>
    <row r="70" spans="1:12" ht="15" customHeight="1">
      <c r="A70" s="255"/>
      <c r="B70" s="256"/>
      <c r="C70" s="256"/>
      <c r="D70" s="256"/>
      <c r="E70" s="256"/>
      <c r="F70" s="238"/>
      <c r="G70" s="238"/>
      <c r="H70" s="239"/>
      <c r="I70" s="240"/>
      <c r="J70" s="241"/>
      <c r="K70" s="257"/>
      <c r="L70" s="257"/>
    </row>
    <row r="71" spans="1:12" ht="12">
      <c r="A71" s="392" t="s">
        <v>644</v>
      </c>
      <c r="B71" s="393"/>
      <c r="C71" s="392" t="s">
        <v>645</v>
      </c>
      <c r="D71" s="398"/>
      <c r="E71" s="393"/>
      <c r="F71" s="401" t="s">
        <v>646</v>
      </c>
      <c r="G71" s="402"/>
      <c r="H71" s="389" t="s">
        <v>653</v>
      </c>
      <c r="I71" s="389" t="s">
        <v>654</v>
      </c>
      <c r="J71" s="389" t="s">
        <v>655</v>
      </c>
      <c r="K71" s="407" t="s">
        <v>6</v>
      </c>
      <c r="L71" s="389" t="s">
        <v>347</v>
      </c>
    </row>
    <row r="72" spans="1:12" ht="12">
      <c r="A72" s="394"/>
      <c r="B72" s="395"/>
      <c r="C72" s="394"/>
      <c r="D72" s="399"/>
      <c r="E72" s="395"/>
      <c r="F72" s="403"/>
      <c r="G72" s="404"/>
      <c r="H72" s="390"/>
      <c r="I72" s="390"/>
      <c r="J72" s="390"/>
      <c r="K72" s="408"/>
      <c r="L72" s="390"/>
    </row>
    <row r="73" spans="1:12" ht="12">
      <c r="A73" s="394"/>
      <c r="B73" s="395"/>
      <c r="C73" s="394"/>
      <c r="D73" s="399"/>
      <c r="E73" s="395"/>
      <c r="F73" s="403"/>
      <c r="G73" s="404"/>
      <c r="H73" s="390"/>
      <c r="I73" s="390"/>
      <c r="J73" s="390"/>
      <c r="K73" s="408"/>
      <c r="L73" s="390"/>
    </row>
    <row r="74" spans="1:12" ht="12">
      <c r="A74" s="394"/>
      <c r="B74" s="395"/>
      <c r="C74" s="394"/>
      <c r="D74" s="399"/>
      <c r="E74" s="395"/>
      <c r="F74" s="405"/>
      <c r="G74" s="406"/>
      <c r="H74" s="390"/>
      <c r="I74" s="390"/>
      <c r="J74" s="390"/>
      <c r="K74" s="408"/>
      <c r="L74" s="390"/>
    </row>
    <row r="75" spans="1:12" ht="19.5" customHeight="1">
      <c r="A75" s="396"/>
      <c r="B75" s="397"/>
      <c r="C75" s="396"/>
      <c r="D75" s="400"/>
      <c r="E75" s="397"/>
      <c r="F75" s="211">
        <v>2015</v>
      </c>
      <c r="G75" s="211">
        <v>2016</v>
      </c>
      <c r="H75" s="391"/>
      <c r="I75" s="391"/>
      <c r="J75" s="391"/>
      <c r="K75" s="409"/>
      <c r="L75" s="391"/>
    </row>
    <row r="76" spans="1:12" ht="15" customHeight="1">
      <c r="A76" s="212">
        <v>32</v>
      </c>
      <c r="B76" s="243"/>
      <c r="C76" s="213" t="s">
        <v>377</v>
      </c>
      <c r="D76" s="213" t="s">
        <v>39</v>
      </c>
      <c r="E76" s="213" t="s">
        <v>40</v>
      </c>
      <c r="F76" s="217"/>
      <c r="G76" s="229"/>
      <c r="H76" s="244" t="s">
        <v>647</v>
      </c>
      <c r="I76" s="258"/>
      <c r="J76" s="259"/>
      <c r="K76" s="260"/>
      <c r="L76" s="261"/>
    </row>
    <row r="77" spans="1:12" ht="13.5" customHeight="1">
      <c r="A77" s="219"/>
      <c r="B77" s="262"/>
      <c r="C77" s="220"/>
      <c r="D77" s="263"/>
      <c r="E77" s="220"/>
      <c r="F77" s="247"/>
      <c r="G77" s="229"/>
      <c r="H77" s="248"/>
      <c r="I77" s="254"/>
      <c r="J77" s="264"/>
      <c r="K77" s="265"/>
      <c r="L77" s="261"/>
    </row>
    <row r="78" spans="1:12" ht="15" customHeight="1">
      <c r="A78" s="222"/>
      <c r="B78" s="235"/>
      <c r="C78" s="222"/>
      <c r="D78" s="235"/>
      <c r="E78" s="222"/>
      <c r="F78" s="247">
        <v>3</v>
      </c>
      <c r="G78" s="253">
        <v>3</v>
      </c>
      <c r="H78" s="230" t="s">
        <v>80</v>
      </c>
      <c r="I78" s="254" t="s">
        <v>349</v>
      </c>
      <c r="J78" s="266" t="s">
        <v>657</v>
      </c>
      <c r="K78" s="254" t="s">
        <v>383</v>
      </c>
      <c r="L78" s="254" t="s">
        <v>390</v>
      </c>
    </row>
    <row r="79" spans="1:12" ht="15" customHeight="1">
      <c r="A79" s="222"/>
      <c r="B79" s="235"/>
      <c r="C79" s="222"/>
      <c r="D79" s="235"/>
      <c r="E79" s="222"/>
      <c r="F79" s="247">
        <v>7</v>
      </c>
      <c r="G79" s="267">
        <v>7</v>
      </c>
      <c r="H79" s="230" t="s">
        <v>80</v>
      </c>
      <c r="I79" s="254" t="s">
        <v>354</v>
      </c>
      <c r="J79" s="266" t="s">
        <v>188</v>
      </c>
      <c r="K79" s="254" t="s">
        <v>385</v>
      </c>
      <c r="L79" s="254" t="s">
        <v>391</v>
      </c>
    </row>
    <row r="80" spans="1:12" ht="13.5" customHeight="1">
      <c r="A80" s="222"/>
      <c r="B80" s="235"/>
      <c r="C80" s="222"/>
      <c r="D80" s="235"/>
      <c r="E80" s="222"/>
      <c r="F80" s="247"/>
      <c r="G80" s="253"/>
      <c r="H80" s="230"/>
      <c r="I80" s="254"/>
      <c r="J80" s="266"/>
      <c r="K80" s="254"/>
      <c r="L80" s="254"/>
    </row>
    <row r="81" spans="1:12" ht="15" customHeight="1">
      <c r="A81" s="222"/>
      <c r="B81" s="235"/>
      <c r="C81" s="222"/>
      <c r="D81" s="235"/>
      <c r="E81" s="222"/>
      <c r="F81" s="223"/>
      <c r="G81" s="229"/>
      <c r="H81" s="249" t="s">
        <v>81</v>
      </c>
      <c r="I81" s="226"/>
      <c r="J81" s="233"/>
      <c r="K81" s="226"/>
      <c r="L81" s="226"/>
    </row>
    <row r="82" spans="1:12" ht="15" customHeight="1">
      <c r="A82" s="222"/>
      <c r="B82" s="235"/>
      <c r="C82" s="222"/>
      <c r="D82" s="235"/>
      <c r="E82" s="222"/>
      <c r="F82" s="223">
        <v>1</v>
      </c>
      <c r="G82" s="229">
        <v>1</v>
      </c>
      <c r="H82" s="268" t="s">
        <v>82</v>
      </c>
      <c r="I82" s="226" t="s">
        <v>348</v>
      </c>
      <c r="J82" s="233" t="s">
        <v>5</v>
      </c>
      <c r="K82" s="226" t="s">
        <v>381</v>
      </c>
      <c r="L82" s="226" t="s">
        <v>124</v>
      </c>
    </row>
    <row r="83" spans="1:12" ht="13.5" customHeight="1">
      <c r="A83" s="222"/>
      <c r="B83" s="235"/>
      <c r="C83" s="222"/>
      <c r="D83" s="235"/>
      <c r="E83" s="222"/>
      <c r="F83" s="223"/>
      <c r="G83" s="229"/>
      <c r="H83" s="268"/>
      <c r="I83" s="226"/>
      <c r="J83" s="233"/>
      <c r="K83" s="226"/>
      <c r="L83" s="226"/>
    </row>
    <row r="84" spans="1:12" ht="15" customHeight="1">
      <c r="A84" s="222"/>
      <c r="B84" s="235"/>
      <c r="C84" s="222"/>
      <c r="D84" s="235"/>
      <c r="E84" s="222"/>
      <c r="F84" s="223"/>
      <c r="G84" s="229"/>
      <c r="H84" s="249" t="s">
        <v>83</v>
      </c>
      <c r="I84" s="226"/>
      <c r="J84" s="233"/>
      <c r="K84" s="226"/>
      <c r="L84" s="226"/>
    </row>
    <row r="85" spans="1:12" ht="15" customHeight="1">
      <c r="A85" s="222"/>
      <c r="B85" s="235"/>
      <c r="C85" s="222"/>
      <c r="D85" s="235"/>
      <c r="E85" s="222"/>
      <c r="F85" s="223">
        <v>6</v>
      </c>
      <c r="G85" s="229">
        <v>6</v>
      </c>
      <c r="H85" s="230" t="s">
        <v>84</v>
      </c>
      <c r="I85" s="226" t="s">
        <v>348</v>
      </c>
      <c r="J85" s="233" t="s">
        <v>85</v>
      </c>
      <c r="K85" s="226" t="s">
        <v>392</v>
      </c>
      <c r="L85" s="226" t="s">
        <v>388</v>
      </c>
    </row>
    <row r="86" spans="1:12" ht="15" customHeight="1">
      <c r="A86" s="222"/>
      <c r="B86" s="235"/>
      <c r="C86" s="222"/>
      <c r="D86" s="235"/>
      <c r="E86" s="222"/>
      <c r="F86" s="223">
        <v>8</v>
      </c>
      <c r="G86" s="229">
        <v>8</v>
      </c>
      <c r="H86" s="230" t="s">
        <v>86</v>
      </c>
      <c r="I86" s="226" t="s">
        <v>349</v>
      </c>
      <c r="J86" s="233" t="s">
        <v>87</v>
      </c>
      <c r="K86" s="226" t="s">
        <v>393</v>
      </c>
      <c r="L86" s="226" t="s">
        <v>387</v>
      </c>
    </row>
    <row r="87" spans="1:12" ht="15" customHeight="1">
      <c r="A87" s="222"/>
      <c r="B87" s="235"/>
      <c r="C87" s="222"/>
      <c r="D87" s="235"/>
      <c r="E87" s="222"/>
      <c r="F87" s="223">
        <v>12</v>
      </c>
      <c r="G87" s="229">
        <v>12</v>
      </c>
      <c r="H87" s="230" t="s">
        <v>88</v>
      </c>
      <c r="I87" s="226" t="s">
        <v>354</v>
      </c>
      <c r="J87" s="233" t="s">
        <v>189</v>
      </c>
      <c r="K87" s="226" t="s">
        <v>394</v>
      </c>
      <c r="L87" s="226" t="s">
        <v>395</v>
      </c>
    </row>
    <row r="88" spans="1:12" ht="15" customHeight="1">
      <c r="A88" s="222"/>
      <c r="B88" s="235"/>
      <c r="C88" s="222"/>
      <c r="D88" s="235"/>
      <c r="E88" s="222"/>
      <c r="F88" s="223">
        <v>13</v>
      </c>
      <c r="G88" s="229">
        <v>13</v>
      </c>
      <c r="H88" s="230" t="s">
        <v>88</v>
      </c>
      <c r="I88" s="226" t="s">
        <v>355</v>
      </c>
      <c r="J88" s="226" t="s">
        <v>89</v>
      </c>
      <c r="K88" s="226" t="s">
        <v>396</v>
      </c>
      <c r="L88" s="225"/>
    </row>
    <row r="89" spans="1:12" ht="13.5" customHeight="1">
      <c r="A89" s="222"/>
      <c r="B89" s="235"/>
      <c r="C89" s="222"/>
      <c r="D89" s="235"/>
      <c r="E89" s="222"/>
      <c r="F89" s="223"/>
      <c r="G89" s="229"/>
      <c r="H89" s="230"/>
      <c r="I89" s="226"/>
      <c r="J89" s="226"/>
      <c r="K89" s="225"/>
      <c r="L89" s="225"/>
    </row>
    <row r="90" spans="1:12" ht="15" customHeight="1">
      <c r="A90" s="222"/>
      <c r="B90" s="222"/>
      <c r="C90" s="222"/>
      <c r="D90" s="222"/>
      <c r="E90" s="222"/>
      <c r="F90" s="247"/>
      <c r="G90" s="253"/>
      <c r="H90" s="249" t="s">
        <v>90</v>
      </c>
      <c r="I90" s="254"/>
      <c r="J90" s="254"/>
      <c r="K90" s="265"/>
      <c r="L90" s="265"/>
    </row>
    <row r="91" spans="1:12" ht="15" customHeight="1">
      <c r="A91" s="222"/>
      <c r="B91" s="222"/>
      <c r="C91" s="222"/>
      <c r="D91" s="222"/>
      <c r="E91" s="222"/>
      <c r="F91" s="247">
        <v>1</v>
      </c>
      <c r="G91" s="253">
        <v>1</v>
      </c>
      <c r="H91" s="230" t="s">
        <v>91</v>
      </c>
      <c r="I91" s="254" t="s">
        <v>348</v>
      </c>
      <c r="J91" s="254" t="s">
        <v>85</v>
      </c>
      <c r="K91" s="254" t="s">
        <v>392</v>
      </c>
      <c r="L91" s="254" t="s">
        <v>124</v>
      </c>
    </row>
    <row r="92" spans="1:12" ht="15" customHeight="1">
      <c r="A92" s="222"/>
      <c r="B92" s="222"/>
      <c r="C92" s="222"/>
      <c r="D92" s="222"/>
      <c r="E92" s="222"/>
      <c r="F92" s="247">
        <v>1</v>
      </c>
      <c r="G92" s="253">
        <v>1</v>
      </c>
      <c r="H92" s="230" t="s">
        <v>92</v>
      </c>
      <c r="I92" s="254" t="s">
        <v>349</v>
      </c>
      <c r="J92" s="254" t="s">
        <v>87</v>
      </c>
      <c r="K92" s="254" t="s">
        <v>393</v>
      </c>
      <c r="L92" s="254" t="s">
        <v>124</v>
      </c>
    </row>
    <row r="93" spans="1:12" ht="15" customHeight="1">
      <c r="A93" s="222"/>
      <c r="B93" s="222"/>
      <c r="C93" s="222"/>
      <c r="D93" s="222"/>
      <c r="E93" s="222"/>
      <c r="F93" s="218">
        <v>2</v>
      </c>
      <c r="G93" s="229">
        <v>2</v>
      </c>
      <c r="H93" s="230" t="s">
        <v>92</v>
      </c>
      <c r="I93" s="254" t="s">
        <v>354</v>
      </c>
      <c r="J93" s="254" t="s">
        <v>189</v>
      </c>
      <c r="K93" s="266" t="s">
        <v>394</v>
      </c>
      <c r="L93" s="266" t="s">
        <v>389</v>
      </c>
    </row>
    <row r="94" spans="1:12" ht="15" customHeight="1">
      <c r="A94" s="222"/>
      <c r="B94" s="222"/>
      <c r="C94" s="222"/>
      <c r="D94" s="222"/>
      <c r="E94" s="222"/>
      <c r="F94" s="247">
        <v>13</v>
      </c>
      <c r="G94" s="253">
        <v>13</v>
      </c>
      <c r="H94" s="230" t="s">
        <v>92</v>
      </c>
      <c r="I94" s="254" t="s">
        <v>355</v>
      </c>
      <c r="J94" s="254" t="s">
        <v>89</v>
      </c>
      <c r="K94" s="254" t="s">
        <v>396</v>
      </c>
      <c r="L94" s="254" t="s">
        <v>397</v>
      </c>
    </row>
    <row r="95" spans="1:12" ht="15" customHeight="1">
      <c r="A95" s="222"/>
      <c r="B95" s="222"/>
      <c r="C95" s="222"/>
      <c r="D95" s="222"/>
      <c r="E95" s="222"/>
      <c r="F95" s="247">
        <v>1</v>
      </c>
      <c r="G95" s="253">
        <v>1</v>
      </c>
      <c r="H95" s="231" t="s">
        <v>93</v>
      </c>
      <c r="I95" s="254" t="s">
        <v>348</v>
      </c>
      <c r="J95" s="254" t="s">
        <v>85</v>
      </c>
      <c r="K95" s="254" t="s">
        <v>392</v>
      </c>
      <c r="L95" s="254" t="s">
        <v>124</v>
      </c>
    </row>
    <row r="96" spans="1:12" ht="15" customHeight="1">
      <c r="A96" s="222"/>
      <c r="B96" s="222"/>
      <c r="C96" s="222"/>
      <c r="D96" s="222"/>
      <c r="E96" s="222"/>
      <c r="F96" s="247">
        <v>1</v>
      </c>
      <c r="G96" s="253">
        <v>1</v>
      </c>
      <c r="H96" s="231" t="s">
        <v>93</v>
      </c>
      <c r="I96" s="254" t="s">
        <v>349</v>
      </c>
      <c r="J96" s="254" t="s">
        <v>87</v>
      </c>
      <c r="K96" s="254" t="s">
        <v>393</v>
      </c>
      <c r="L96" s="254" t="s">
        <v>124</v>
      </c>
    </row>
    <row r="97" spans="1:12" ht="15" customHeight="1">
      <c r="A97" s="222"/>
      <c r="B97" s="222"/>
      <c r="C97" s="222"/>
      <c r="D97" s="222"/>
      <c r="E97" s="222"/>
      <c r="F97" s="247">
        <v>2</v>
      </c>
      <c r="G97" s="253">
        <v>2</v>
      </c>
      <c r="H97" s="231" t="s">
        <v>93</v>
      </c>
      <c r="I97" s="254" t="s">
        <v>354</v>
      </c>
      <c r="J97" s="254" t="s">
        <v>189</v>
      </c>
      <c r="K97" s="254" t="s">
        <v>394</v>
      </c>
      <c r="L97" s="254" t="s">
        <v>389</v>
      </c>
    </row>
    <row r="98" spans="1:12" ht="15" customHeight="1">
      <c r="A98" s="222"/>
      <c r="B98" s="222"/>
      <c r="C98" s="222"/>
      <c r="D98" s="222"/>
      <c r="E98" s="222"/>
      <c r="F98" s="247">
        <v>2</v>
      </c>
      <c r="G98" s="253">
        <v>2</v>
      </c>
      <c r="H98" s="231" t="s">
        <v>94</v>
      </c>
      <c r="I98" s="254" t="s">
        <v>355</v>
      </c>
      <c r="J98" s="254" t="s">
        <v>89</v>
      </c>
      <c r="K98" s="254" t="s">
        <v>396</v>
      </c>
      <c r="L98" s="254" t="s">
        <v>397</v>
      </c>
    </row>
    <row r="99" spans="1:12" ht="13.5" customHeight="1">
      <c r="A99" s="222"/>
      <c r="B99" s="222"/>
      <c r="C99" s="222"/>
      <c r="D99" s="222"/>
      <c r="E99" s="222"/>
      <c r="F99" s="247"/>
      <c r="G99" s="253"/>
      <c r="H99" s="231"/>
      <c r="I99" s="254"/>
      <c r="J99" s="254"/>
      <c r="K99" s="254"/>
      <c r="L99" s="254"/>
    </row>
    <row r="100" spans="1:12" ht="15" customHeight="1">
      <c r="A100" s="222"/>
      <c r="B100" s="222"/>
      <c r="C100" s="222"/>
      <c r="D100" s="222"/>
      <c r="E100" s="222"/>
      <c r="F100" s="247"/>
      <c r="G100" s="253"/>
      <c r="H100" s="249" t="s">
        <v>95</v>
      </c>
      <c r="I100" s="254"/>
      <c r="J100" s="266"/>
      <c r="K100" s="265"/>
      <c r="L100" s="265"/>
    </row>
    <row r="101" spans="1:12" ht="15" customHeight="1">
      <c r="A101" s="222"/>
      <c r="B101" s="222"/>
      <c r="C101" s="222"/>
      <c r="D101" s="222"/>
      <c r="E101" s="222"/>
      <c r="F101" s="247">
        <v>1</v>
      </c>
      <c r="G101" s="253">
        <v>1</v>
      </c>
      <c r="H101" s="230" t="s">
        <v>96</v>
      </c>
      <c r="I101" s="254" t="s">
        <v>348</v>
      </c>
      <c r="J101" s="266" t="s">
        <v>656</v>
      </c>
      <c r="K101" s="254" t="s">
        <v>381</v>
      </c>
      <c r="L101" s="254" t="s">
        <v>37</v>
      </c>
    </row>
    <row r="102" spans="1:12" ht="15" customHeight="1">
      <c r="A102" s="222"/>
      <c r="B102" s="222"/>
      <c r="C102" s="222"/>
      <c r="D102" s="222"/>
      <c r="E102" s="222"/>
      <c r="F102" s="247">
        <v>1</v>
      </c>
      <c r="G102" s="253">
        <v>1</v>
      </c>
      <c r="H102" s="230" t="s">
        <v>96</v>
      </c>
      <c r="I102" s="254" t="s">
        <v>349</v>
      </c>
      <c r="J102" s="254" t="s">
        <v>660</v>
      </c>
      <c r="K102" s="266" t="s">
        <v>383</v>
      </c>
      <c r="L102" s="265"/>
    </row>
    <row r="103" spans="1:12" ht="15" customHeight="1">
      <c r="A103" s="222"/>
      <c r="B103" s="222"/>
      <c r="C103" s="222"/>
      <c r="D103" s="222"/>
      <c r="E103" s="222"/>
      <c r="F103" s="247">
        <v>1</v>
      </c>
      <c r="G103" s="253">
        <v>1</v>
      </c>
      <c r="H103" s="230" t="s">
        <v>96</v>
      </c>
      <c r="I103" s="254" t="s">
        <v>354</v>
      </c>
      <c r="J103" s="254" t="s">
        <v>187</v>
      </c>
      <c r="K103" s="254" t="s">
        <v>385</v>
      </c>
      <c r="L103" s="254"/>
    </row>
    <row r="104" spans="1:12" ht="15" customHeight="1">
      <c r="A104" s="222"/>
      <c r="B104" s="222"/>
      <c r="C104" s="222"/>
      <c r="D104" s="222"/>
      <c r="E104" s="222"/>
      <c r="F104" s="218"/>
      <c r="G104" s="218"/>
      <c r="H104" s="230"/>
      <c r="I104" s="254"/>
      <c r="J104" s="254"/>
      <c r="K104" s="254"/>
      <c r="L104" s="254"/>
    </row>
    <row r="105" spans="1:12" ht="15" customHeight="1">
      <c r="A105" s="269"/>
      <c r="B105" s="269"/>
      <c r="C105" s="269"/>
      <c r="D105" s="269"/>
      <c r="E105" s="269"/>
      <c r="F105" s="270"/>
      <c r="G105" s="270"/>
      <c r="H105" s="271"/>
      <c r="I105" s="272"/>
      <c r="J105" s="272"/>
      <c r="K105" s="272"/>
      <c r="L105" s="272"/>
    </row>
    <row r="106" spans="6:12" s="242" customFormat="1" ht="15" customHeight="1">
      <c r="F106" s="253"/>
      <c r="G106" s="253"/>
      <c r="H106" s="273"/>
      <c r="I106" s="274"/>
      <c r="J106" s="275"/>
      <c r="K106" s="274"/>
      <c r="L106" s="276"/>
    </row>
    <row r="107" spans="1:12" ht="12">
      <c r="A107" s="392" t="s">
        <v>644</v>
      </c>
      <c r="B107" s="393"/>
      <c r="C107" s="392" t="s">
        <v>645</v>
      </c>
      <c r="D107" s="398"/>
      <c r="E107" s="393"/>
      <c r="F107" s="401" t="s">
        <v>646</v>
      </c>
      <c r="G107" s="402"/>
      <c r="H107" s="389" t="s">
        <v>653</v>
      </c>
      <c r="I107" s="389" t="s">
        <v>654</v>
      </c>
      <c r="J107" s="389" t="s">
        <v>655</v>
      </c>
      <c r="K107" s="407" t="s">
        <v>6</v>
      </c>
      <c r="L107" s="389" t="s">
        <v>347</v>
      </c>
    </row>
    <row r="108" spans="1:12" ht="12">
      <c r="A108" s="394"/>
      <c r="B108" s="395"/>
      <c r="C108" s="394"/>
      <c r="D108" s="399"/>
      <c r="E108" s="395"/>
      <c r="F108" s="403"/>
      <c r="G108" s="404"/>
      <c r="H108" s="390"/>
      <c r="I108" s="390"/>
      <c r="J108" s="390"/>
      <c r="K108" s="408"/>
      <c r="L108" s="390"/>
    </row>
    <row r="109" spans="1:12" ht="12">
      <c r="A109" s="394"/>
      <c r="B109" s="395"/>
      <c r="C109" s="394"/>
      <c r="D109" s="399"/>
      <c r="E109" s="395"/>
      <c r="F109" s="403"/>
      <c r="G109" s="404"/>
      <c r="H109" s="390"/>
      <c r="I109" s="390"/>
      <c r="J109" s="390"/>
      <c r="K109" s="408"/>
      <c r="L109" s="390"/>
    </row>
    <row r="110" spans="1:12" ht="12">
      <c r="A110" s="394"/>
      <c r="B110" s="395"/>
      <c r="C110" s="394"/>
      <c r="D110" s="399"/>
      <c r="E110" s="395"/>
      <c r="F110" s="405"/>
      <c r="G110" s="406"/>
      <c r="H110" s="390"/>
      <c r="I110" s="390"/>
      <c r="J110" s="390"/>
      <c r="K110" s="408"/>
      <c r="L110" s="390"/>
    </row>
    <row r="111" spans="1:12" ht="19.5" customHeight="1">
      <c r="A111" s="396"/>
      <c r="B111" s="397"/>
      <c r="C111" s="396"/>
      <c r="D111" s="400"/>
      <c r="E111" s="397"/>
      <c r="F111" s="211">
        <v>2015</v>
      </c>
      <c r="G111" s="211">
        <v>2016</v>
      </c>
      <c r="H111" s="391"/>
      <c r="I111" s="391"/>
      <c r="J111" s="391"/>
      <c r="K111" s="409"/>
      <c r="L111" s="391"/>
    </row>
    <row r="112" spans="1:12" ht="15" customHeight="1">
      <c r="A112" s="212">
        <v>32</v>
      </c>
      <c r="B112" s="243"/>
      <c r="C112" s="213" t="s">
        <v>377</v>
      </c>
      <c r="D112" s="213" t="s">
        <v>39</v>
      </c>
      <c r="E112" s="213" t="s">
        <v>40</v>
      </c>
      <c r="F112" s="217"/>
      <c r="G112" s="253"/>
      <c r="H112" s="244" t="s">
        <v>647</v>
      </c>
      <c r="I112" s="258"/>
      <c r="J112" s="259"/>
      <c r="K112" s="258"/>
      <c r="L112" s="277"/>
    </row>
    <row r="113" spans="1:12" ht="15" customHeight="1">
      <c r="A113" s="219"/>
      <c r="B113" s="246"/>
      <c r="C113" s="220"/>
      <c r="D113" s="220"/>
      <c r="E113" s="220"/>
      <c r="F113" s="247"/>
      <c r="G113" s="253"/>
      <c r="H113" s="248"/>
      <c r="I113" s="254"/>
      <c r="J113" s="254"/>
      <c r="K113" s="254"/>
      <c r="L113" s="261"/>
    </row>
    <row r="114" spans="1:12" ht="15" customHeight="1">
      <c r="A114" s="222"/>
      <c r="B114" s="222"/>
      <c r="C114" s="222"/>
      <c r="D114" s="222"/>
      <c r="E114" s="222"/>
      <c r="F114" s="247"/>
      <c r="G114" s="253"/>
      <c r="H114" s="249" t="s">
        <v>97</v>
      </c>
      <c r="I114" s="254"/>
      <c r="J114" s="266"/>
      <c r="K114" s="254"/>
      <c r="L114" s="261"/>
    </row>
    <row r="115" spans="1:12" ht="15" customHeight="1">
      <c r="A115" s="222"/>
      <c r="B115" s="222"/>
      <c r="C115" s="222"/>
      <c r="D115" s="222"/>
      <c r="E115" s="222"/>
      <c r="F115" s="247">
        <v>3</v>
      </c>
      <c r="G115" s="253">
        <v>3</v>
      </c>
      <c r="H115" s="230" t="s">
        <v>98</v>
      </c>
      <c r="I115" s="254" t="s">
        <v>348</v>
      </c>
      <c r="J115" s="266" t="s">
        <v>656</v>
      </c>
      <c r="K115" s="254" t="s">
        <v>381</v>
      </c>
      <c r="L115" s="254" t="s">
        <v>398</v>
      </c>
    </row>
    <row r="116" spans="1:12" ht="15" customHeight="1">
      <c r="A116" s="222"/>
      <c r="B116" s="222"/>
      <c r="C116" s="222"/>
      <c r="D116" s="222"/>
      <c r="E116" s="222"/>
      <c r="F116" s="247">
        <v>4</v>
      </c>
      <c r="G116" s="253">
        <v>4</v>
      </c>
      <c r="H116" s="230" t="s">
        <v>98</v>
      </c>
      <c r="I116" s="254" t="s">
        <v>349</v>
      </c>
      <c r="J116" s="254" t="s">
        <v>660</v>
      </c>
      <c r="K116" s="254" t="s">
        <v>383</v>
      </c>
      <c r="L116" s="254" t="s">
        <v>397</v>
      </c>
    </row>
    <row r="117" spans="1:12" ht="15" customHeight="1">
      <c r="A117" s="222"/>
      <c r="B117" s="222"/>
      <c r="C117" s="222"/>
      <c r="D117" s="222"/>
      <c r="E117" s="222"/>
      <c r="F117" s="247">
        <v>5</v>
      </c>
      <c r="G117" s="253">
        <v>5</v>
      </c>
      <c r="H117" s="230" t="s">
        <v>98</v>
      </c>
      <c r="I117" s="254" t="s">
        <v>354</v>
      </c>
      <c r="J117" s="266" t="s">
        <v>187</v>
      </c>
      <c r="K117" s="254" t="s">
        <v>385</v>
      </c>
      <c r="L117" s="254" t="s">
        <v>387</v>
      </c>
    </row>
    <row r="118" spans="1:12" ht="15" customHeight="1">
      <c r="A118" s="222"/>
      <c r="B118" s="222"/>
      <c r="C118" s="222"/>
      <c r="D118" s="222"/>
      <c r="E118" s="222"/>
      <c r="F118" s="247">
        <v>1</v>
      </c>
      <c r="G118" s="253">
        <v>1</v>
      </c>
      <c r="H118" s="278" t="s">
        <v>99</v>
      </c>
      <c r="I118" s="254" t="s">
        <v>354</v>
      </c>
      <c r="J118" s="254" t="s">
        <v>187</v>
      </c>
      <c r="K118" s="254" t="s">
        <v>385</v>
      </c>
      <c r="L118" s="254" t="s">
        <v>124</v>
      </c>
    </row>
    <row r="119" spans="1:12" ht="15" customHeight="1">
      <c r="A119" s="222"/>
      <c r="B119" s="235"/>
      <c r="C119" s="222"/>
      <c r="D119" s="251"/>
      <c r="E119" s="222"/>
      <c r="F119" s="247"/>
      <c r="G119" s="253"/>
      <c r="H119" s="278"/>
      <c r="I119" s="254"/>
      <c r="J119" s="254"/>
      <c r="K119" s="254"/>
      <c r="L119" s="254"/>
    </row>
    <row r="120" spans="1:12" ht="15" customHeight="1">
      <c r="A120" s="222"/>
      <c r="B120" s="235"/>
      <c r="C120" s="222"/>
      <c r="D120" s="251"/>
      <c r="E120" s="222"/>
      <c r="F120" s="247"/>
      <c r="G120" s="253"/>
      <c r="H120" s="279" t="s">
        <v>100</v>
      </c>
      <c r="I120" s="254"/>
      <c r="J120" s="266"/>
      <c r="K120" s="265"/>
      <c r="L120" s="265"/>
    </row>
    <row r="121" spans="1:12" ht="15" customHeight="1">
      <c r="A121" s="221"/>
      <c r="C121" s="221"/>
      <c r="E121" s="221"/>
      <c r="F121" s="247">
        <v>2</v>
      </c>
      <c r="G121" s="253">
        <v>2</v>
      </c>
      <c r="H121" s="278" t="s">
        <v>101</v>
      </c>
      <c r="I121" s="254" t="s">
        <v>348</v>
      </c>
      <c r="J121" s="254" t="s">
        <v>102</v>
      </c>
      <c r="K121" s="254" t="s">
        <v>392</v>
      </c>
      <c r="L121" s="254" t="s">
        <v>398</v>
      </c>
    </row>
    <row r="122" spans="1:12" ht="15" customHeight="1">
      <c r="A122" s="221"/>
      <c r="C122" s="221"/>
      <c r="E122" s="221"/>
      <c r="F122" s="247">
        <v>5</v>
      </c>
      <c r="G122" s="253">
        <v>5</v>
      </c>
      <c r="H122" s="278" t="s">
        <v>101</v>
      </c>
      <c r="I122" s="254" t="s">
        <v>349</v>
      </c>
      <c r="J122" s="254" t="s">
        <v>189</v>
      </c>
      <c r="K122" s="254" t="s">
        <v>393</v>
      </c>
      <c r="L122" s="254" t="s">
        <v>399</v>
      </c>
    </row>
    <row r="123" spans="1:12" ht="15" customHeight="1">
      <c r="A123" s="221"/>
      <c r="C123" s="221"/>
      <c r="E123" s="221"/>
      <c r="F123" s="247">
        <v>5</v>
      </c>
      <c r="G123" s="253">
        <v>5</v>
      </c>
      <c r="H123" s="278" t="s">
        <v>101</v>
      </c>
      <c r="I123" s="254" t="s">
        <v>354</v>
      </c>
      <c r="J123" s="254" t="s">
        <v>103</v>
      </c>
      <c r="K123" s="254" t="s">
        <v>394</v>
      </c>
      <c r="L123" s="254" t="s">
        <v>399</v>
      </c>
    </row>
    <row r="124" spans="1:12" ht="15" customHeight="1">
      <c r="A124" s="221"/>
      <c r="C124" s="221"/>
      <c r="E124" s="221"/>
      <c r="F124" s="247">
        <v>7</v>
      </c>
      <c r="G124" s="253">
        <v>7</v>
      </c>
      <c r="H124" s="278" t="s">
        <v>101</v>
      </c>
      <c r="I124" s="254" t="s">
        <v>355</v>
      </c>
      <c r="J124" s="266" t="s">
        <v>104</v>
      </c>
      <c r="K124" s="254" t="s">
        <v>396</v>
      </c>
      <c r="L124" s="254" t="s">
        <v>390</v>
      </c>
    </row>
    <row r="125" spans="1:12" ht="15" customHeight="1">
      <c r="A125" s="221"/>
      <c r="C125" s="221"/>
      <c r="E125" s="221"/>
      <c r="F125" s="247"/>
      <c r="G125" s="253"/>
      <c r="H125" s="278"/>
      <c r="I125" s="254"/>
      <c r="J125" s="266"/>
      <c r="K125" s="254"/>
      <c r="L125" s="254"/>
    </row>
    <row r="126" spans="1:12" ht="15" customHeight="1">
      <c r="A126" s="221"/>
      <c r="C126" s="221"/>
      <c r="E126" s="221"/>
      <c r="F126" s="247"/>
      <c r="G126" s="253"/>
      <c r="H126" s="249" t="s">
        <v>105</v>
      </c>
      <c r="I126" s="254"/>
      <c r="J126" s="266"/>
      <c r="K126" s="254"/>
      <c r="L126" s="254"/>
    </row>
    <row r="127" spans="1:12" ht="15" customHeight="1">
      <c r="A127" s="221"/>
      <c r="C127" s="221"/>
      <c r="E127" s="221"/>
      <c r="F127" s="247">
        <v>2</v>
      </c>
      <c r="G127" s="253">
        <v>2</v>
      </c>
      <c r="H127" s="230" t="s">
        <v>106</v>
      </c>
      <c r="I127" s="254" t="s">
        <v>348</v>
      </c>
      <c r="J127" s="266" t="s">
        <v>107</v>
      </c>
      <c r="K127" s="254" t="s">
        <v>400</v>
      </c>
      <c r="L127" s="254" t="s">
        <v>397</v>
      </c>
    </row>
    <row r="128" spans="1:12" ht="15" customHeight="1">
      <c r="A128" s="221"/>
      <c r="B128" s="242"/>
      <c r="C128" s="221"/>
      <c r="D128" s="242"/>
      <c r="E128" s="221"/>
      <c r="F128" s="247">
        <v>11</v>
      </c>
      <c r="G128" s="253">
        <v>11</v>
      </c>
      <c r="H128" s="280" t="s">
        <v>108</v>
      </c>
      <c r="I128" s="254" t="s">
        <v>349</v>
      </c>
      <c r="J128" s="266" t="s">
        <v>109</v>
      </c>
      <c r="K128" s="254" t="s">
        <v>39</v>
      </c>
      <c r="L128" s="254" t="s">
        <v>164</v>
      </c>
    </row>
    <row r="129" spans="1:12" ht="9.75" customHeight="1">
      <c r="A129" s="221"/>
      <c r="B129" s="242"/>
      <c r="C129" s="221"/>
      <c r="D129" s="242"/>
      <c r="E129" s="221"/>
      <c r="F129" s="247"/>
      <c r="G129" s="253"/>
      <c r="H129" s="280"/>
      <c r="I129" s="254"/>
      <c r="J129" s="266"/>
      <c r="K129" s="254"/>
      <c r="L129" s="254"/>
    </row>
    <row r="130" spans="1:12" ht="17.25" customHeight="1">
      <c r="A130" s="222"/>
      <c r="B130" s="222"/>
      <c r="C130" s="222"/>
      <c r="D130" s="222"/>
      <c r="E130" s="222"/>
      <c r="F130" s="247"/>
      <c r="G130" s="253"/>
      <c r="H130" s="281" t="s">
        <v>110</v>
      </c>
      <c r="I130" s="254"/>
      <c r="J130" s="254"/>
      <c r="K130" s="254"/>
      <c r="L130" s="254"/>
    </row>
    <row r="131" spans="1:12" ht="15" customHeight="1">
      <c r="A131" s="222"/>
      <c r="B131" s="222"/>
      <c r="C131" s="222"/>
      <c r="D131" s="222"/>
      <c r="E131" s="222"/>
      <c r="F131" s="247">
        <v>2</v>
      </c>
      <c r="G131" s="253">
        <v>2</v>
      </c>
      <c r="H131" s="278" t="s">
        <v>111</v>
      </c>
      <c r="I131" s="254"/>
      <c r="J131" s="254" t="s">
        <v>112</v>
      </c>
      <c r="K131" s="254" t="s">
        <v>396</v>
      </c>
      <c r="L131" s="254"/>
    </row>
    <row r="132" spans="1:12" ht="5.25" customHeight="1">
      <c r="A132" s="222"/>
      <c r="B132" s="222"/>
      <c r="C132" s="222"/>
      <c r="D132" s="222"/>
      <c r="E132" s="222"/>
      <c r="F132" s="247"/>
      <c r="G132" s="253"/>
      <c r="H132" s="278"/>
      <c r="I132" s="254"/>
      <c r="J132" s="254"/>
      <c r="K132" s="254"/>
      <c r="L132" s="254"/>
    </row>
    <row r="133" spans="1:12" ht="15" customHeight="1">
      <c r="A133" s="222"/>
      <c r="B133" s="222"/>
      <c r="C133" s="222"/>
      <c r="D133" s="222"/>
      <c r="E133" s="222"/>
      <c r="F133" s="282">
        <v>280</v>
      </c>
      <c r="G133" s="283">
        <v>280</v>
      </c>
      <c r="H133" s="284"/>
      <c r="I133" s="254"/>
      <c r="J133" s="254"/>
      <c r="K133" s="265"/>
      <c r="L133" s="265"/>
    </row>
    <row r="134" spans="1:12" ht="15" customHeight="1">
      <c r="A134" s="222"/>
      <c r="B134" s="222"/>
      <c r="C134" s="222"/>
      <c r="D134" s="222"/>
      <c r="E134" s="222"/>
      <c r="F134" s="247">
        <v>1</v>
      </c>
      <c r="G134" s="253">
        <v>1</v>
      </c>
      <c r="H134" s="230" t="s">
        <v>113</v>
      </c>
      <c r="I134" s="254"/>
      <c r="J134" s="254" t="s">
        <v>114</v>
      </c>
      <c r="K134" s="254" t="s">
        <v>396</v>
      </c>
      <c r="L134" s="254" t="s">
        <v>124</v>
      </c>
    </row>
    <row r="135" spans="1:12" ht="15" customHeight="1">
      <c r="A135" s="222"/>
      <c r="B135" s="222"/>
      <c r="C135" s="222"/>
      <c r="D135" s="222"/>
      <c r="E135" s="222"/>
      <c r="F135" s="247">
        <v>31</v>
      </c>
      <c r="G135" s="253">
        <v>31</v>
      </c>
      <c r="H135" s="230" t="s">
        <v>115</v>
      </c>
      <c r="I135" s="254"/>
      <c r="J135" s="254" t="s">
        <v>116</v>
      </c>
      <c r="K135" s="254" t="s">
        <v>402</v>
      </c>
      <c r="L135" s="254" t="s">
        <v>594</v>
      </c>
    </row>
    <row r="136" spans="1:12" ht="15" customHeight="1">
      <c r="A136" s="222"/>
      <c r="B136" s="222"/>
      <c r="C136" s="222"/>
      <c r="D136" s="222"/>
      <c r="E136" s="222"/>
      <c r="F136" s="282">
        <v>312</v>
      </c>
      <c r="G136" s="283">
        <v>312</v>
      </c>
      <c r="H136" s="284"/>
      <c r="I136" s="254"/>
      <c r="J136" s="254"/>
      <c r="K136" s="285"/>
      <c r="L136" s="285"/>
    </row>
    <row r="137" spans="1:12" ht="15" customHeight="1">
      <c r="A137" s="222"/>
      <c r="B137" s="222"/>
      <c r="C137" s="222"/>
      <c r="D137" s="222"/>
      <c r="E137" s="222"/>
      <c r="F137" s="247">
        <v>7</v>
      </c>
      <c r="G137" s="253">
        <v>7</v>
      </c>
      <c r="H137" s="278" t="s">
        <v>403</v>
      </c>
      <c r="I137" s="286"/>
      <c r="J137" s="254"/>
      <c r="K137" s="254" t="s">
        <v>402</v>
      </c>
      <c r="L137" s="254" t="s">
        <v>401</v>
      </c>
    </row>
    <row r="138" spans="1:12" ht="15" customHeight="1">
      <c r="A138" s="222"/>
      <c r="B138" s="222"/>
      <c r="C138" s="222"/>
      <c r="D138" s="222"/>
      <c r="E138" s="222"/>
      <c r="F138" s="247">
        <v>50</v>
      </c>
      <c r="G138" s="253">
        <v>50</v>
      </c>
      <c r="H138" s="278" t="s">
        <v>404</v>
      </c>
      <c r="I138" s="286"/>
      <c r="J138" s="254"/>
      <c r="K138" s="266" t="s">
        <v>345</v>
      </c>
      <c r="L138" s="266" t="s">
        <v>595</v>
      </c>
    </row>
    <row r="139" spans="1:12" ht="15" customHeight="1">
      <c r="A139" s="222"/>
      <c r="B139" s="222"/>
      <c r="C139" s="222"/>
      <c r="D139" s="222"/>
      <c r="E139" s="222"/>
      <c r="F139" s="282">
        <v>369</v>
      </c>
      <c r="G139" s="287">
        <v>369</v>
      </c>
      <c r="H139" s="278" t="s">
        <v>729</v>
      </c>
      <c r="I139" s="286"/>
      <c r="J139" s="254"/>
      <c r="K139" s="254"/>
      <c r="L139" s="254"/>
    </row>
    <row r="140" spans="1:12" ht="15" customHeight="1">
      <c r="A140" s="222"/>
      <c r="B140" s="222"/>
      <c r="C140" s="222"/>
      <c r="D140" s="222"/>
      <c r="E140" s="222"/>
      <c r="F140" s="282">
        <v>1</v>
      </c>
      <c r="G140" s="287">
        <v>1</v>
      </c>
      <c r="H140" s="278" t="s">
        <v>117</v>
      </c>
      <c r="I140" s="286"/>
      <c r="J140" s="254"/>
      <c r="K140" s="254" t="s">
        <v>406</v>
      </c>
      <c r="L140" s="254" t="s">
        <v>124</v>
      </c>
    </row>
    <row r="141" spans="1:12" ht="15" customHeight="1" thickBot="1">
      <c r="A141" s="269"/>
      <c r="B141" s="269"/>
      <c r="C141" s="269"/>
      <c r="D141" s="269"/>
      <c r="E141" s="288"/>
      <c r="F141" s="289">
        <v>370</v>
      </c>
      <c r="G141" s="290">
        <v>370</v>
      </c>
      <c r="H141" s="291" t="s">
        <v>405</v>
      </c>
      <c r="I141" s="292"/>
      <c r="J141" s="272"/>
      <c r="K141" s="272"/>
      <c r="L141" s="272"/>
    </row>
    <row r="142" ht="12.75" thickTop="1"/>
  </sheetData>
  <sheetProtection/>
  <mergeCells count="34">
    <mergeCell ref="C1:L1"/>
    <mergeCell ref="I4:I8"/>
    <mergeCell ref="C2:L2"/>
    <mergeCell ref="J36:J40"/>
    <mergeCell ref="I36:I40"/>
    <mergeCell ref="C4:E8"/>
    <mergeCell ref="K4:K8"/>
    <mergeCell ref="K36:K40"/>
    <mergeCell ref="L36:L40"/>
    <mergeCell ref="A4:B8"/>
    <mergeCell ref="L4:L8"/>
    <mergeCell ref="J4:J8"/>
    <mergeCell ref="F4:G7"/>
    <mergeCell ref="H4:H8"/>
    <mergeCell ref="A36:B40"/>
    <mergeCell ref="C36:E40"/>
    <mergeCell ref="F36:G39"/>
    <mergeCell ref="H36:H40"/>
    <mergeCell ref="K107:K111"/>
    <mergeCell ref="L107:L111"/>
    <mergeCell ref="A71:B75"/>
    <mergeCell ref="C71:E75"/>
    <mergeCell ref="F71:G74"/>
    <mergeCell ref="H71:H75"/>
    <mergeCell ref="I71:I75"/>
    <mergeCell ref="J71:J75"/>
    <mergeCell ref="K71:K75"/>
    <mergeCell ref="L71:L75"/>
    <mergeCell ref="I107:I111"/>
    <mergeCell ref="J107:J111"/>
    <mergeCell ref="A107:B111"/>
    <mergeCell ref="C107:E111"/>
    <mergeCell ref="F107:G110"/>
    <mergeCell ref="H107:H111"/>
  </mergeCells>
  <printOptions/>
  <pageMargins left="0.4724409448818898" right="0.2362204724409449" top="0.5905511811023623" bottom="0.5905511811023623" header="0.31496062992125984" footer="0.31496062992125984"/>
  <pageSetup firstPageNumber="13" useFirstPageNumber="1" horizontalDpi="300" verticalDpi="300" orientation="landscape" paperSize="9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165"/>
  <sheetViews>
    <sheetView showGridLines="0" zoomScalePageLayoutView="0" workbookViewId="0" topLeftCell="B54">
      <selection activeCell="I35" sqref="I35"/>
    </sheetView>
  </sheetViews>
  <sheetFormatPr defaultColWidth="9.140625" defaultRowHeight="12.75"/>
  <cols>
    <col min="1" max="1" width="4.7109375" style="0" customWidth="1"/>
    <col min="2" max="3" width="7.00390625" style="0" customWidth="1"/>
    <col min="4" max="4" width="32.7109375" style="0" customWidth="1"/>
    <col min="6" max="6" width="5.7109375" style="0" customWidth="1"/>
    <col min="7" max="7" width="17.7109375" style="0" customWidth="1"/>
    <col min="8" max="8" width="18.8515625" style="182" customWidth="1"/>
    <col min="10" max="10" width="30.00390625" style="0" customWidth="1"/>
    <col min="11" max="11" width="4.7109375" style="56" customWidth="1"/>
  </cols>
  <sheetData>
    <row r="1" spans="2:10" ht="15.75">
      <c r="B1" s="385" t="s">
        <v>661</v>
      </c>
      <c r="C1" s="385"/>
      <c r="D1" s="385"/>
      <c r="E1" s="385"/>
      <c r="F1" s="385"/>
      <c r="G1" s="385"/>
      <c r="H1" s="385"/>
      <c r="I1" s="385"/>
      <c r="J1" s="385"/>
    </row>
    <row r="2" spans="2:10" ht="12.75">
      <c r="B2" s="414" t="s">
        <v>652</v>
      </c>
      <c r="C2" s="414"/>
      <c r="D2" s="414"/>
      <c r="E2" s="414"/>
      <c r="F2" s="414"/>
      <c r="G2" s="414"/>
      <c r="H2" s="414"/>
      <c r="I2" s="414"/>
      <c r="J2" s="414"/>
    </row>
    <row r="3" spans="2:10" ht="12.75">
      <c r="B3" s="1"/>
      <c r="C3" s="42"/>
      <c r="D3" s="42"/>
      <c r="E3" s="42"/>
      <c r="F3" s="42"/>
      <c r="G3" s="42"/>
      <c r="H3" s="179"/>
      <c r="I3" s="42"/>
      <c r="J3" s="42"/>
    </row>
    <row r="4" spans="1:10" ht="12.75">
      <c r="A4" s="8"/>
      <c r="B4" s="415" t="s">
        <v>662</v>
      </c>
      <c r="C4" s="415"/>
      <c r="D4" s="412" t="s">
        <v>663</v>
      </c>
      <c r="E4" s="412" t="s">
        <v>648</v>
      </c>
      <c r="F4" s="412" t="s">
        <v>664</v>
      </c>
      <c r="G4" s="412" t="s">
        <v>665</v>
      </c>
      <c r="H4" s="416" t="s">
        <v>0</v>
      </c>
      <c r="I4" s="91" t="s">
        <v>1</v>
      </c>
      <c r="J4" s="412" t="s">
        <v>3</v>
      </c>
    </row>
    <row r="5" spans="1:10" ht="12.75">
      <c r="A5" s="8"/>
      <c r="B5" s="92" t="s">
        <v>348</v>
      </c>
      <c r="C5" s="92" t="s">
        <v>349</v>
      </c>
      <c r="D5" s="413"/>
      <c r="E5" s="413"/>
      <c r="F5" s="413"/>
      <c r="G5" s="413"/>
      <c r="H5" s="417"/>
      <c r="I5" s="93" t="s">
        <v>2</v>
      </c>
      <c r="J5" s="413"/>
    </row>
    <row r="6" spans="1:10" ht="12.75">
      <c r="A6" s="8"/>
      <c r="B6" s="60"/>
      <c r="C6" s="206"/>
      <c r="D6" s="58"/>
      <c r="E6" s="60"/>
      <c r="F6" s="60"/>
      <c r="G6" s="60"/>
      <c r="H6" s="180"/>
      <c r="I6" s="60"/>
      <c r="J6" s="60"/>
    </row>
    <row r="7" spans="1:10" ht="12.75">
      <c r="A7" s="8"/>
      <c r="B7" s="60">
        <v>32</v>
      </c>
      <c r="C7" s="206" t="s">
        <v>471</v>
      </c>
      <c r="D7" s="58" t="s">
        <v>118</v>
      </c>
      <c r="E7" s="60"/>
      <c r="F7" s="297"/>
      <c r="G7" s="298"/>
      <c r="H7" s="299"/>
      <c r="I7" s="298"/>
      <c r="J7" s="60"/>
    </row>
    <row r="8" spans="1:10" ht="12.75">
      <c r="A8" s="8"/>
      <c r="B8" s="60"/>
      <c r="C8" s="206"/>
      <c r="D8" s="176"/>
      <c r="E8" s="60"/>
      <c r="F8" s="297"/>
      <c r="G8" s="298"/>
      <c r="H8" s="299"/>
      <c r="I8" s="298"/>
      <c r="J8" s="60"/>
    </row>
    <row r="9" spans="1:10" ht="12.75">
      <c r="A9" s="8"/>
      <c r="B9" s="57"/>
      <c r="C9" s="57"/>
      <c r="D9" s="176"/>
      <c r="E9" s="189" t="s">
        <v>483</v>
      </c>
      <c r="F9" s="169">
        <v>1997</v>
      </c>
      <c r="G9" s="190" t="s">
        <v>499</v>
      </c>
      <c r="H9" s="183" t="s">
        <v>515</v>
      </c>
      <c r="I9" s="184" t="s">
        <v>516</v>
      </c>
      <c r="J9" s="59" t="s">
        <v>529</v>
      </c>
    </row>
    <row r="10" spans="1:10" ht="12.75">
      <c r="A10" s="8"/>
      <c r="B10" s="57"/>
      <c r="C10" s="57"/>
      <c r="D10" s="175"/>
      <c r="E10" s="57" t="s">
        <v>484</v>
      </c>
      <c r="F10" s="169">
        <v>2004</v>
      </c>
      <c r="G10" s="178" t="s">
        <v>501</v>
      </c>
      <c r="H10" s="183" t="s">
        <v>534</v>
      </c>
      <c r="I10" s="185" t="s">
        <v>345</v>
      </c>
      <c r="J10" s="59" t="s">
        <v>530</v>
      </c>
    </row>
    <row r="11" spans="1:10" ht="12.75">
      <c r="A11" s="8"/>
      <c r="B11" s="57"/>
      <c r="C11" s="57"/>
      <c r="D11" s="175"/>
      <c r="E11" s="57" t="s">
        <v>485</v>
      </c>
      <c r="F11" s="169">
        <v>2004</v>
      </c>
      <c r="G11" s="178" t="s">
        <v>500</v>
      </c>
      <c r="H11" s="183" t="s">
        <v>514</v>
      </c>
      <c r="I11" s="186" t="s">
        <v>517</v>
      </c>
      <c r="J11" s="59" t="s">
        <v>532</v>
      </c>
    </row>
    <row r="12" spans="1:10" ht="12.75">
      <c r="A12" s="8"/>
      <c r="B12" s="57"/>
      <c r="C12" s="57"/>
      <c r="D12" s="175"/>
      <c r="E12" s="57" t="s">
        <v>486</v>
      </c>
      <c r="F12" s="169">
        <v>2005</v>
      </c>
      <c r="G12" s="178" t="s">
        <v>503</v>
      </c>
      <c r="H12" s="183" t="s">
        <v>535</v>
      </c>
      <c r="I12" s="184" t="s">
        <v>518</v>
      </c>
      <c r="J12" s="59" t="s">
        <v>531</v>
      </c>
    </row>
    <row r="13" spans="1:10" ht="12.75">
      <c r="A13" s="8"/>
      <c r="B13" s="57"/>
      <c r="C13" s="57"/>
      <c r="D13" s="175"/>
      <c r="E13" s="57" t="s">
        <v>487</v>
      </c>
      <c r="F13" s="169">
        <v>2007</v>
      </c>
      <c r="G13" s="178" t="s">
        <v>504</v>
      </c>
      <c r="H13" s="183" t="s">
        <v>536</v>
      </c>
      <c r="I13" s="186" t="s">
        <v>519</v>
      </c>
      <c r="J13" s="59" t="s">
        <v>531</v>
      </c>
    </row>
    <row r="14" spans="1:11" ht="12.75">
      <c r="A14" s="8"/>
      <c r="B14" s="57"/>
      <c r="C14" s="57"/>
      <c r="D14" s="175"/>
      <c r="E14" s="57" t="s">
        <v>488</v>
      </c>
      <c r="F14" s="169">
        <v>2009</v>
      </c>
      <c r="G14" s="178" t="s">
        <v>505</v>
      </c>
      <c r="H14" s="183" t="s">
        <v>536</v>
      </c>
      <c r="I14" s="186" t="s">
        <v>520</v>
      </c>
      <c r="J14" s="59" t="s">
        <v>533</v>
      </c>
      <c r="K14" s="61"/>
    </row>
    <row r="15" spans="1:10" ht="12.75">
      <c r="A15" s="8"/>
      <c r="B15" s="57"/>
      <c r="C15" s="57"/>
      <c r="D15" s="175"/>
      <c r="E15" s="57" t="s">
        <v>489</v>
      </c>
      <c r="F15" s="169">
        <v>2009</v>
      </c>
      <c r="G15" s="178" t="s">
        <v>506</v>
      </c>
      <c r="H15" s="183" t="s">
        <v>537</v>
      </c>
      <c r="I15" s="186" t="s">
        <v>521</v>
      </c>
      <c r="J15" s="59" t="s">
        <v>533</v>
      </c>
    </row>
    <row r="16" spans="1:10" ht="12.75">
      <c r="A16" s="8"/>
      <c r="B16" s="57"/>
      <c r="C16" s="57"/>
      <c r="D16" s="175"/>
      <c r="E16" s="57" t="s">
        <v>490</v>
      </c>
      <c r="F16" s="169">
        <v>2009</v>
      </c>
      <c r="G16" s="178" t="s">
        <v>507</v>
      </c>
      <c r="H16" s="183" t="s">
        <v>536</v>
      </c>
      <c r="I16" s="186" t="s">
        <v>522</v>
      </c>
      <c r="J16" s="59" t="s">
        <v>533</v>
      </c>
    </row>
    <row r="17" spans="1:10" ht="12.75">
      <c r="A17" s="8"/>
      <c r="B17" s="57"/>
      <c r="C17" s="57"/>
      <c r="D17" s="175"/>
      <c r="E17" s="57" t="s">
        <v>491</v>
      </c>
      <c r="F17" s="177">
        <v>2010</v>
      </c>
      <c r="G17" s="178" t="s">
        <v>508</v>
      </c>
      <c r="H17" s="183" t="s">
        <v>536</v>
      </c>
      <c r="I17" s="186" t="s">
        <v>523</v>
      </c>
      <c r="J17" s="59" t="s">
        <v>533</v>
      </c>
    </row>
    <row r="18" spans="1:10" ht="12.75">
      <c r="A18" s="8"/>
      <c r="B18" s="57"/>
      <c r="C18" s="57"/>
      <c r="D18" s="175"/>
      <c r="E18" s="57" t="s">
        <v>492</v>
      </c>
      <c r="F18" s="177">
        <v>2010</v>
      </c>
      <c r="G18" s="178" t="s">
        <v>507</v>
      </c>
      <c r="H18" s="183" t="s">
        <v>536</v>
      </c>
      <c r="I18" s="186" t="s">
        <v>524</v>
      </c>
      <c r="J18" s="59" t="s">
        <v>533</v>
      </c>
    </row>
    <row r="19" spans="1:10" ht="12.75">
      <c r="A19" s="8"/>
      <c r="B19" s="57"/>
      <c r="C19" s="57"/>
      <c r="D19" s="175"/>
      <c r="E19" s="57" t="s">
        <v>493</v>
      </c>
      <c r="F19" s="169">
        <v>2011</v>
      </c>
      <c r="G19" s="178" t="s">
        <v>502</v>
      </c>
      <c r="H19" s="183" t="s">
        <v>536</v>
      </c>
      <c r="I19" s="184" t="s">
        <v>525</v>
      </c>
      <c r="J19" s="59" t="s">
        <v>533</v>
      </c>
    </row>
    <row r="20" spans="1:10" ht="12.75">
      <c r="A20" s="8"/>
      <c r="B20" s="57"/>
      <c r="C20" s="57"/>
      <c r="D20" s="175"/>
      <c r="E20" s="57" t="s">
        <v>494</v>
      </c>
      <c r="F20" s="169">
        <v>2011</v>
      </c>
      <c r="G20" s="178" t="s">
        <v>509</v>
      </c>
      <c r="H20" s="183" t="s">
        <v>538</v>
      </c>
      <c r="I20" s="186" t="s">
        <v>526</v>
      </c>
      <c r="J20" s="59" t="s">
        <v>533</v>
      </c>
    </row>
    <row r="21" spans="1:10" ht="12.75">
      <c r="A21" s="8"/>
      <c r="B21" s="57"/>
      <c r="C21" s="57"/>
      <c r="D21" s="175"/>
      <c r="E21" s="57" t="s">
        <v>495</v>
      </c>
      <c r="F21" s="169">
        <v>2011</v>
      </c>
      <c r="G21" s="178" t="s">
        <v>510</v>
      </c>
      <c r="H21" s="183" t="s">
        <v>534</v>
      </c>
      <c r="I21" s="185" t="s">
        <v>345</v>
      </c>
      <c r="J21" s="59" t="s">
        <v>533</v>
      </c>
    </row>
    <row r="22" spans="1:10" ht="12.75">
      <c r="A22" s="8"/>
      <c r="B22" s="57"/>
      <c r="C22" s="57"/>
      <c r="D22" s="175"/>
      <c r="E22" s="57" t="s">
        <v>496</v>
      </c>
      <c r="F22" s="169">
        <v>2011</v>
      </c>
      <c r="G22" s="178" t="s">
        <v>511</v>
      </c>
      <c r="H22" s="183" t="s">
        <v>536</v>
      </c>
      <c r="I22" s="186" t="s">
        <v>523</v>
      </c>
      <c r="J22" s="59" t="s">
        <v>533</v>
      </c>
    </row>
    <row r="23" spans="1:10" ht="12.75">
      <c r="A23" s="8"/>
      <c r="B23" s="57"/>
      <c r="C23" s="57"/>
      <c r="D23" s="175"/>
      <c r="E23" s="296" t="s">
        <v>497</v>
      </c>
      <c r="F23" s="169">
        <v>2011</v>
      </c>
      <c r="G23" s="178" t="s">
        <v>512</v>
      </c>
      <c r="H23" s="183" t="s">
        <v>536</v>
      </c>
      <c r="I23" s="184" t="s">
        <v>527</v>
      </c>
      <c r="J23" s="59" t="s">
        <v>533</v>
      </c>
    </row>
    <row r="24" spans="1:10" ht="12.75">
      <c r="A24" s="8"/>
      <c r="B24" s="57"/>
      <c r="C24" s="57"/>
      <c r="D24" s="175"/>
      <c r="E24" s="57" t="s">
        <v>498</v>
      </c>
      <c r="F24" s="169">
        <v>2012</v>
      </c>
      <c r="G24" s="178" t="s">
        <v>513</v>
      </c>
      <c r="H24" s="183" t="s">
        <v>539</v>
      </c>
      <c r="I24" s="184" t="s">
        <v>528</v>
      </c>
      <c r="J24" s="59" t="s">
        <v>533</v>
      </c>
    </row>
    <row r="25" spans="1:10" ht="12.75">
      <c r="A25" s="8"/>
      <c r="B25" s="57"/>
      <c r="C25" s="57"/>
      <c r="D25" s="175"/>
      <c r="E25" s="57" t="s">
        <v>339</v>
      </c>
      <c r="F25" s="169">
        <v>2013</v>
      </c>
      <c r="G25" s="178" t="s">
        <v>343</v>
      </c>
      <c r="H25" s="183" t="s">
        <v>536</v>
      </c>
      <c r="I25" s="184" t="s">
        <v>344</v>
      </c>
      <c r="J25" s="59" t="s">
        <v>529</v>
      </c>
    </row>
    <row r="26" spans="1:10" ht="12.75">
      <c r="A26" s="8"/>
      <c r="B26" s="57"/>
      <c r="C26" s="57"/>
      <c r="D26" s="175"/>
      <c r="E26" s="57" t="s">
        <v>340</v>
      </c>
      <c r="F26" s="169">
        <v>2013</v>
      </c>
      <c r="G26" s="178" t="s">
        <v>343</v>
      </c>
      <c r="H26" s="183" t="s">
        <v>536</v>
      </c>
      <c r="I26" s="184" t="s">
        <v>344</v>
      </c>
      <c r="J26" s="59" t="s">
        <v>529</v>
      </c>
    </row>
    <row r="27" spans="1:10" ht="12.75">
      <c r="A27" s="8"/>
      <c r="B27" s="57"/>
      <c r="C27" s="57"/>
      <c r="D27" s="175"/>
      <c r="E27" s="57" t="s">
        <v>341</v>
      </c>
      <c r="F27" s="169">
        <v>2013</v>
      </c>
      <c r="G27" s="178" t="s">
        <v>343</v>
      </c>
      <c r="H27" s="183" t="s">
        <v>536</v>
      </c>
      <c r="I27" s="184" t="s">
        <v>344</v>
      </c>
      <c r="J27" s="59" t="s">
        <v>529</v>
      </c>
    </row>
    <row r="28" spans="1:10" ht="12.75">
      <c r="A28" s="8"/>
      <c r="B28" s="57"/>
      <c r="C28" s="57"/>
      <c r="D28" s="175"/>
      <c r="E28" s="57" t="s">
        <v>342</v>
      </c>
      <c r="F28" s="169">
        <v>2013</v>
      </c>
      <c r="G28" s="178" t="s">
        <v>343</v>
      </c>
      <c r="H28" s="183" t="s">
        <v>536</v>
      </c>
      <c r="I28" s="184" t="s">
        <v>344</v>
      </c>
      <c r="J28" s="59" t="s">
        <v>529</v>
      </c>
    </row>
    <row r="29" spans="1:10" ht="12.75">
      <c r="A29" s="8"/>
      <c r="B29" s="57"/>
      <c r="C29" s="57"/>
      <c r="D29" s="175"/>
      <c r="E29" s="57" t="s">
        <v>467</v>
      </c>
      <c r="F29" s="169">
        <v>2015</v>
      </c>
      <c r="G29" s="59" t="s">
        <v>468</v>
      </c>
      <c r="H29" s="207" t="s">
        <v>536</v>
      </c>
      <c r="I29" s="208" t="s">
        <v>469</v>
      </c>
      <c r="J29" s="59" t="s">
        <v>470</v>
      </c>
    </row>
    <row r="30" spans="1:10" ht="12.75">
      <c r="A30" s="8"/>
      <c r="B30" s="57"/>
      <c r="C30" s="57"/>
      <c r="D30" s="175"/>
      <c r="E30" s="57"/>
      <c r="F30" s="169"/>
      <c r="G30" s="59"/>
      <c r="H30" s="207"/>
      <c r="I30" s="208"/>
      <c r="J30" s="59"/>
    </row>
    <row r="31" spans="2:10" ht="19.5" customHeight="1">
      <c r="B31" s="90"/>
      <c r="C31" s="90"/>
      <c r="D31" s="90"/>
      <c r="E31" s="205"/>
      <c r="F31" s="205"/>
      <c r="G31" s="90"/>
      <c r="H31" s="181"/>
      <c r="I31" s="204"/>
      <c r="J31" s="90"/>
    </row>
    <row r="32" spans="2:10" ht="12.75">
      <c r="B32" s="42"/>
      <c r="C32" s="42"/>
      <c r="D32" s="42"/>
      <c r="E32" s="42"/>
      <c r="F32" s="42"/>
      <c r="G32" s="42"/>
      <c r="H32" s="179"/>
      <c r="I32" s="42"/>
      <c r="J32" s="42"/>
    </row>
    <row r="33" spans="2:10" ht="12.75">
      <c r="B33" s="42"/>
      <c r="C33" s="42"/>
      <c r="D33" s="42"/>
      <c r="E33" s="42"/>
      <c r="F33" s="42"/>
      <c r="G33" s="42"/>
      <c r="H33" s="179"/>
      <c r="I33" s="42"/>
      <c r="J33" s="42"/>
    </row>
    <row r="34" spans="2:10" ht="12.75">
      <c r="B34" s="42"/>
      <c r="C34" s="42"/>
      <c r="D34" s="42"/>
      <c r="E34" s="42"/>
      <c r="F34" s="42"/>
      <c r="G34" s="42"/>
      <c r="H34" s="179"/>
      <c r="I34" s="42"/>
      <c r="J34" s="42"/>
    </row>
    <row r="35" spans="2:10" ht="12.75">
      <c r="B35" s="42"/>
      <c r="C35" s="42"/>
      <c r="D35" s="42"/>
      <c r="E35" s="42"/>
      <c r="F35" s="42"/>
      <c r="G35" s="42"/>
      <c r="H35" s="179"/>
      <c r="I35" s="42"/>
      <c r="J35" s="42"/>
    </row>
    <row r="36" spans="2:10" ht="12.75">
      <c r="B36" s="42"/>
      <c r="C36" s="42"/>
      <c r="D36" s="42"/>
      <c r="E36" s="42"/>
      <c r="F36" s="42"/>
      <c r="G36" s="42"/>
      <c r="H36" s="179"/>
      <c r="I36" s="42"/>
      <c r="J36" s="42"/>
    </row>
    <row r="37" spans="2:10" ht="12.75">
      <c r="B37" s="42"/>
      <c r="C37" s="42"/>
      <c r="D37" s="42"/>
      <c r="E37" s="42"/>
      <c r="F37" s="42"/>
      <c r="G37" s="42"/>
      <c r="H37" s="179"/>
      <c r="I37" s="42"/>
      <c r="J37" s="42"/>
    </row>
    <row r="38" spans="2:10" ht="12.75">
      <c r="B38" s="42"/>
      <c r="C38" s="42"/>
      <c r="D38" s="42"/>
      <c r="E38" s="42"/>
      <c r="F38" s="42"/>
      <c r="G38" s="42"/>
      <c r="H38" s="179"/>
      <c r="I38" s="42"/>
      <c r="J38" s="42"/>
    </row>
    <row r="39" spans="2:10" ht="12.75">
      <c r="B39" s="42"/>
      <c r="C39" s="42"/>
      <c r="D39" s="42"/>
      <c r="E39" s="42"/>
      <c r="F39" s="42"/>
      <c r="G39" s="42"/>
      <c r="H39" s="179"/>
      <c r="I39" s="42"/>
      <c r="J39" s="42"/>
    </row>
    <row r="40" spans="2:10" ht="12.75">
      <c r="B40" s="42"/>
      <c r="C40" s="42"/>
      <c r="D40" s="42"/>
      <c r="E40" s="42"/>
      <c r="F40" s="42"/>
      <c r="G40" s="42"/>
      <c r="H40" s="179"/>
      <c r="I40" s="42"/>
      <c r="J40" s="42"/>
    </row>
    <row r="41" spans="2:10" ht="12.75">
      <c r="B41" s="42"/>
      <c r="C41" s="42"/>
      <c r="D41" s="42"/>
      <c r="E41" s="42"/>
      <c r="F41" s="42"/>
      <c r="G41" s="42"/>
      <c r="H41" s="179"/>
      <c r="I41" s="42"/>
      <c r="J41" s="42"/>
    </row>
    <row r="42" spans="2:10" ht="12.75">
      <c r="B42" s="42"/>
      <c r="C42" s="42"/>
      <c r="D42" s="42"/>
      <c r="E42" s="42"/>
      <c r="F42" s="42"/>
      <c r="G42" s="42"/>
      <c r="H42" s="179"/>
      <c r="I42" s="42"/>
      <c r="J42" s="42"/>
    </row>
    <row r="43" spans="2:10" ht="12.75">
      <c r="B43" s="42"/>
      <c r="C43" s="42"/>
      <c r="D43" s="42"/>
      <c r="E43" s="42"/>
      <c r="F43" s="42"/>
      <c r="G43" s="42"/>
      <c r="H43" s="179"/>
      <c r="I43" s="42"/>
      <c r="J43" s="42"/>
    </row>
    <row r="44" spans="2:10" ht="12.75">
      <c r="B44" s="42"/>
      <c r="C44" s="42"/>
      <c r="D44" s="42"/>
      <c r="E44" s="42"/>
      <c r="F44" s="42"/>
      <c r="G44" s="42"/>
      <c r="H44" s="179"/>
      <c r="I44" s="42"/>
      <c r="J44" s="42"/>
    </row>
    <row r="45" spans="2:10" ht="12.75">
      <c r="B45" s="42"/>
      <c r="C45" s="42"/>
      <c r="D45" s="42"/>
      <c r="E45" s="42"/>
      <c r="F45" s="42"/>
      <c r="G45" s="42"/>
      <c r="H45" s="179"/>
      <c r="I45" s="42"/>
      <c r="J45" s="42"/>
    </row>
    <row r="46" spans="2:10" ht="12.75">
      <c r="B46" s="42"/>
      <c r="C46" s="42"/>
      <c r="D46" s="42"/>
      <c r="E46" s="42"/>
      <c r="F46" s="42"/>
      <c r="G46" s="42"/>
      <c r="H46" s="179"/>
      <c r="I46" s="42"/>
      <c r="J46" s="42"/>
    </row>
    <row r="47" spans="2:10" ht="12.75">
      <c r="B47" s="42"/>
      <c r="C47" s="42"/>
      <c r="D47" s="42"/>
      <c r="E47" s="42"/>
      <c r="F47" s="42"/>
      <c r="G47" s="42"/>
      <c r="H47" s="179"/>
      <c r="I47" s="42"/>
      <c r="J47" s="42"/>
    </row>
    <row r="48" spans="2:10" ht="12.75">
      <c r="B48" s="42"/>
      <c r="C48" s="42"/>
      <c r="D48" s="42"/>
      <c r="E48" s="42"/>
      <c r="F48" s="42"/>
      <c r="G48" s="42"/>
      <c r="H48" s="179"/>
      <c r="I48" s="42"/>
      <c r="J48" s="42"/>
    </row>
    <row r="49" spans="2:10" ht="12.75">
      <c r="B49" s="42"/>
      <c r="C49" s="42"/>
      <c r="D49" s="42"/>
      <c r="E49" s="42"/>
      <c r="F49" s="42"/>
      <c r="G49" s="42"/>
      <c r="H49" s="179"/>
      <c r="I49" s="42"/>
      <c r="J49" s="42"/>
    </row>
    <row r="50" spans="2:10" ht="12.75">
      <c r="B50" s="42"/>
      <c r="C50" s="42"/>
      <c r="D50" s="42"/>
      <c r="E50" s="42"/>
      <c r="F50" s="42"/>
      <c r="G50" s="42"/>
      <c r="H50" s="179"/>
      <c r="I50" s="42"/>
      <c r="J50" s="42"/>
    </row>
    <row r="51" spans="2:10" ht="12.75">
      <c r="B51" s="42"/>
      <c r="C51" s="42"/>
      <c r="D51" s="42"/>
      <c r="E51" s="42"/>
      <c r="F51" s="42"/>
      <c r="G51" s="42"/>
      <c r="H51" s="179"/>
      <c r="I51" s="42"/>
      <c r="J51" s="42"/>
    </row>
    <row r="52" spans="2:10" ht="12.75">
      <c r="B52" s="42"/>
      <c r="C52" s="42"/>
      <c r="D52" s="42"/>
      <c r="E52" s="42"/>
      <c r="F52" s="42"/>
      <c r="G52" s="42"/>
      <c r="H52" s="179"/>
      <c r="I52" s="42"/>
      <c r="J52" s="42"/>
    </row>
    <row r="53" spans="2:10" ht="12.75">
      <c r="B53" s="42"/>
      <c r="C53" s="42"/>
      <c r="D53" s="42"/>
      <c r="E53" s="42"/>
      <c r="F53" s="42"/>
      <c r="G53" s="42"/>
      <c r="H53" s="179"/>
      <c r="I53" s="42"/>
      <c r="J53" s="42"/>
    </row>
    <row r="54" spans="2:10" ht="12.75">
      <c r="B54" s="42"/>
      <c r="C54" s="42"/>
      <c r="D54" s="42"/>
      <c r="E54" s="42"/>
      <c r="F54" s="42"/>
      <c r="G54" s="42"/>
      <c r="H54" s="179"/>
      <c r="I54" s="42"/>
      <c r="J54" s="42"/>
    </row>
    <row r="55" spans="2:10" ht="12.75">
      <c r="B55" s="42"/>
      <c r="C55" s="42"/>
      <c r="D55" s="42"/>
      <c r="E55" s="42"/>
      <c r="F55" s="42"/>
      <c r="G55" s="42"/>
      <c r="H55" s="179"/>
      <c r="I55" s="42"/>
      <c r="J55" s="42"/>
    </row>
    <row r="56" spans="2:10" ht="12.75">
      <c r="B56" s="42"/>
      <c r="C56" s="42"/>
      <c r="D56" s="42"/>
      <c r="E56" s="42"/>
      <c r="F56" s="42"/>
      <c r="G56" s="42"/>
      <c r="H56" s="179"/>
      <c r="I56" s="42"/>
      <c r="J56" s="42"/>
    </row>
    <row r="57" spans="2:10" ht="12.75">
      <c r="B57" s="42"/>
      <c r="C57" s="42"/>
      <c r="D57" s="42"/>
      <c r="E57" s="42"/>
      <c r="F57" s="42"/>
      <c r="G57" s="42"/>
      <c r="H57" s="179"/>
      <c r="I57" s="42"/>
      <c r="J57" s="42"/>
    </row>
    <row r="58" spans="2:10" ht="12.75">
      <c r="B58" s="42"/>
      <c r="C58" s="42"/>
      <c r="D58" s="42"/>
      <c r="E58" s="42"/>
      <c r="F58" s="42"/>
      <c r="G58" s="42"/>
      <c r="H58" s="179"/>
      <c r="I58" s="42"/>
      <c r="J58" s="42"/>
    </row>
    <row r="59" spans="2:10" ht="12.75">
      <c r="B59" s="42"/>
      <c r="C59" s="42"/>
      <c r="D59" s="42"/>
      <c r="E59" s="42"/>
      <c r="F59" s="42"/>
      <c r="G59" s="42"/>
      <c r="H59" s="179"/>
      <c r="I59" s="42"/>
      <c r="J59" s="42"/>
    </row>
    <row r="60" spans="2:10" ht="12.75">
      <c r="B60" s="42"/>
      <c r="C60" s="42"/>
      <c r="D60" s="42"/>
      <c r="E60" s="42"/>
      <c r="F60" s="42"/>
      <c r="G60" s="42"/>
      <c r="H60" s="179"/>
      <c r="I60" s="42"/>
      <c r="J60" s="42"/>
    </row>
    <row r="61" spans="2:10" ht="12.75">
      <c r="B61" s="42"/>
      <c r="C61" s="42"/>
      <c r="D61" s="42"/>
      <c r="E61" s="42"/>
      <c r="F61" s="42"/>
      <c r="G61" s="42"/>
      <c r="H61" s="179"/>
      <c r="I61" s="42"/>
      <c r="J61" s="42"/>
    </row>
    <row r="62" spans="2:10" ht="12.75">
      <c r="B62" s="42"/>
      <c r="C62" s="42"/>
      <c r="D62" s="42"/>
      <c r="E62" s="42"/>
      <c r="F62" s="42"/>
      <c r="G62" s="42"/>
      <c r="H62" s="179"/>
      <c r="I62" s="42"/>
      <c r="J62" s="42"/>
    </row>
    <row r="63" spans="2:10" ht="12.75">
      <c r="B63" s="42"/>
      <c r="C63" s="42"/>
      <c r="D63" s="42"/>
      <c r="E63" s="42"/>
      <c r="F63" s="42"/>
      <c r="G63" s="42"/>
      <c r="H63" s="179"/>
      <c r="I63" s="42"/>
      <c r="J63" s="42"/>
    </row>
    <row r="64" spans="2:10" ht="12.75">
      <c r="B64" s="42"/>
      <c r="C64" s="42"/>
      <c r="D64" s="42"/>
      <c r="E64" s="42"/>
      <c r="F64" s="42"/>
      <c r="G64" s="42"/>
      <c r="H64" s="179"/>
      <c r="I64" s="42"/>
      <c r="J64" s="42"/>
    </row>
    <row r="65" spans="2:10" ht="12.75">
      <c r="B65" s="42"/>
      <c r="C65" s="42"/>
      <c r="D65" s="42"/>
      <c r="E65" s="42"/>
      <c r="F65" s="42"/>
      <c r="G65" s="42"/>
      <c r="H65" s="179"/>
      <c r="I65" s="42"/>
      <c r="J65" s="42"/>
    </row>
    <row r="66" spans="2:10" ht="12.75">
      <c r="B66" s="42"/>
      <c r="C66" s="42"/>
      <c r="D66" s="42"/>
      <c r="E66" s="42"/>
      <c r="F66" s="42"/>
      <c r="G66" s="42"/>
      <c r="H66" s="179"/>
      <c r="I66" s="42"/>
      <c r="J66" s="42"/>
    </row>
    <row r="67" spans="2:10" ht="12.75">
      <c r="B67" s="42"/>
      <c r="C67" s="42"/>
      <c r="D67" s="42"/>
      <c r="E67" s="42"/>
      <c r="F67" s="42"/>
      <c r="G67" s="42"/>
      <c r="H67" s="179"/>
      <c r="I67" s="42"/>
      <c r="J67" s="42"/>
    </row>
    <row r="68" spans="2:10" ht="12.75">
      <c r="B68" s="42"/>
      <c r="C68" s="42"/>
      <c r="D68" s="42"/>
      <c r="E68" s="42"/>
      <c r="F68" s="42"/>
      <c r="G68" s="42"/>
      <c r="H68" s="179"/>
      <c r="I68" s="42"/>
      <c r="J68" s="42"/>
    </row>
    <row r="69" spans="2:10" ht="12.75">
      <c r="B69" s="42"/>
      <c r="C69" s="42"/>
      <c r="D69" s="42"/>
      <c r="E69" s="42"/>
      <c r="F69" s="42"/>
      <c r="G69" s="42"/>
      <c r="H69" s="179"/>
      <c r="I69" s="42"/>
      <c r="J69" s="42"/>
    </row>
    <row r="70" spans="2:10" ht="12.75">
      <c r="B70" s="42"/>
      <c r="C70" s="42"/>
      <c r="D70" s="42"/>
      <c r="E70" s="42"/>
      <c r="F70" s="42"/>
      <c r="G70" s="42"/>
      <c r="H70" s="179"/>
      <c r="I70" s="42"/>
      <c r="J70" s="42"/>
    </row>
    <row r="71" spans="2:10" ht="12.75">
      <c r="B71" s="42"/>
      <c r="C71" s="42"/>
      <c r="D71" s="42"/>
      <c r="E71" s="42"/>
      <c r="F71" s="42"/>
      <c r="G71" s="42"/>
      <c r="H71" s="179"/>
      <c r="I71" s="42"/>
      <c r="J71" s="42"/>
    </row>
    <row r="72" spans="2:10" ht="12.75">
      <c r="B72" s="42"/>
      <c r="C72" s="42"/>
      <c r="D72" s="42"/>
      <c r="E72" s="42"/>
      <c r="F72" s="42"/>
      <c r="G72" s="42"/>
      <c r="H72" s="179"/>
      <c r="I72" s="42"/>
      <c r="J72" s="42"/>
    </row>
    <row r="73" spans="2:10" ht="12.75">
      <c r="B73" s="42"/>
      <c r="C73" s="42"/>
      <c r="D73" s="42"/>
      <c r="E73" s="42"/>
      <c r="F73" s="42"/>
      <c r="G73" s="42"/>
      <c r="H73" s="179"/>
      <c r="I73" s="42"/>
      <c r="J73" s="42"/>
    </row>
    <row r="74" spans="2:10" ht="12.75">
      <c r="B74" s="42"/>
      <c r="C74" s="42"/>
      <c r="D74" s="42"/>
      <c r="E74" s="42"/>
      <c r="F74" s="42"/>
      <c r="G74" s="42"/>
      <c r="H74" s="179"/>
      <c r="I74" s="42"/>
      <c r="J74" s="42"/>
    </row>
    <row r="75" spans="2:10" ht="12.75">
      <c r="B75" s="42"/>
      <c r="C75" s="42"/>
      <c r="D75" s="42"/>
      <c r="E75" s="42"/>
      <c r="F75" s="42"/>
      <c r="G75" s="42"/>
      <c r="H75" s="179"/>
      <c r="I75" s="42"/>
      <c r="J75" s="42"/>
    </row>
    <row r="76" spans="2:10" ht="12.75">
      <c r="B76" s="42"/>
      <c r="C76" s="42"/>
      <c r="D76" s="42"/>
      <c r="E76" s="42"/>
      <c r="F76" s="42"/>
      <c r="G76" s="42"/>
      <c r="H76" s="179"/>
      <c r="I76" s="42"/>
      <c r="J76" s="42"/>
    </row>
    <row r="77" spans="2:10" ht="12.75">
      <c r="B77" s="42"/>
      <c r="C77" s="42"/>
      <c r="D77" s="42"/>
      <c r="E77" s="42"/>
      <c r="F77" s="42"/>
      <c r="G77" s="42"/>
      <c r="H77" s="179"/>
      <c r="I77" s="42"/>
      <c r="J77" s="42"/>
    </row>
    <row r="78" spans="2:10" ht="12.75">
      <c r="B78" s="42"/>
      <c r="C78" s="42"/>
      <c r="D78" s="42"/>
      <c r="E78" s="42"/>
      <c r="F78" s="42"/>
      <c r="G78" s="42"/>
      <c r="H78" s="179"/>
      <c r="I78" s="42"/>
      <c r="J78" s="42"/>
    </row>
    <row r="79" spans="2:10" ht="12.75">
      <c r="B79" s="42"/>
      <c r="C79" s="42"/>
      <c r="D79" s="42"/>
      <c r="E79" s="42"/>
      <c r="F79" s="42"/>
      <c r="G79" s="42"/>
      <c r="H79" s="179"/>
      <c r="I79" s="42"/>
      <c r="J79" s="42"/>
    </row>
    <row r="80" spans="2:10" ht="12.75">
      <c r="B80" s="42"/>
      <c r="C80" s="42"/>
      <c r="D80" s="42"/>
      <c r="E80" s="42"/>
      <c r="F80" s="42"/>
      <c r="G80" s="42"/>
      <c r="H80" s="179"/>
      <c r="I80" s="42"/>
      <c r="J80" s="42"/>
    </row>
    <row r="81" spans="2:10" ht="12.75">
      <c r="B81" s="42"/>
      <c r="C81" s="42"/>
      <c r="D81" s="42"/>
      <c r="E81" s="42"/>
      <c r="F81" s="42"/>
      <c r="G81" s="42"/>
      <c r="H81" s="179"/>
      <c r="I81" s="42"/>
      <c r="J81" s="42"/>
    </row>
    <row r="82" spans="2:10" ht="12.75">
      <c r="B82" s="42"/>
      <c r="C82" s="42"/>
      <c r="D82" s="42"/>
      <c r="E82" s="42"/>
      <c r="F82" s="42"/>
      <c r="G82" s="42"/>
      <c r="H82" s="179"/>
      <c r="I82" s="42"/>
      <c r="J82" s="42"/>
    </row>
    <row r="83" spans="2:10" ht="12.75">
      <c r="B83" s="42"/>
      <c r="C83" s="42"/>
      <c r="D83" s="42"/>
      <c r="E83" s="42"/>
      <c r="F83" s="42"/>
      <c r="G83" s="42"/>
      <c r="H83" s="179"/>
      <c r="I83" s="42"/>
      <c r="J83" s="42"/>
    </row>
    <row r="84" spans="2:10" ht="12.75">
      <c r="B84" s="42"/>
      <c r="C84" s="42"/>
      <c r="D84" s="42"/>
      <c r="E84" s="42"/>
      <c r="F84" s="42"/>
      <c r="G84" s="42"/>
      <c r="H84" s="179"/>
      <c r="I84" s="42"/>
      <c r="J84" s="42"/>
    </row>
    <row r="85" spans="2:10" ht="12.75">
      <c r="B85" s="42"/>
      <c r="C85" s="42"/>
      <c r="D85" s="42"/>
      <c r="E85" s="42"/>
      <c r="F85" s="42"/>
      <c r="G85" s="42"/>
      <c r="H85" s="179"/>
      <c r="I85" s="42"/>
      <c r="J85" s="42"/>
    </row>
    <row r="86" spans="2:10" ht="12.75">
      <c r="B86" s="42"/>
      <c r="C86" s="42"/>
      <c r="D86" s="42"/>
      <c r="E86" s="42"/>
      <c r="F86" s="42"/>
      <c r="G86" s="42"/>
      <c r="H86" s="179"/>
      <c r="I86" s="42"/>
      <c r="J86" s="42"/>
    </row>
    <row r="87" spans="2:10" ht="12.75">
      <c r="B87" s="42"/>
      <c r="C87" s="42"/>
      <c r="D87" s="42"/>
      <c r="E87" s="42"/>
      <c r="F87" s="42"/>
      <c r="G87" s="42"/>
      <c r="H87" s="179"/>
      <c r="I87" s="42"/>
      <c r="J87" s="42"/>
    </row>
    <row r="88" spans="2:10" ht="12.75">
      <c r="B88" s="42"/>
      <c r="C88" s="42"/>
      <c r="D88" s="42"/>
      <c r="E88" s="42"/>
      <c r="F88" s="42"/>
      <c r="G88" s="42"/>
      <c r="H88" s="179"/>
      <c r="I88" s="42"/>
      <c r="J88" s="42"/>
    </row>
    <row r="89" spans="2:10" ht="12.75">
      <c r="B89" s="42"/>
      <c r="C89" s="42"/>
      <c r="D89" s="42"/>
      <c r="E89" s="42"/>
      <c r="F89" s="42"/>
      <c r="G89" s="42"/>
      <c r="H89" s="179"/>
      <c r="I89" s="42"/>
      <c r="J89" s="42"/>
    </row>
    <row r="90" spans="2:10" ht="12.75">
      <c r="B90" s="42"/>
      <c r="C90" s="42"/>
      <c r="D90" s="42"/>
      <c r="E90" s="42"/>
      <c r="F90" s="42"/>
      <c r="G90" s="42"/>
      <c r="H90" s="179"/>
      <c r="I90" s="42"/>
      <c r="J90" s="42"/>
    </row>
    <row r="91" spans="2:10" ht="12.75">
      <c r="B91" s="42"/>
      <c r="C91" s="42"/>
      <c r="D91" s="42"/>
      <c r="E91" s="42"/>
      <c r="F91" s="42"/>
      <c r="G91" s="42"/>
      <c r="H91" s="179"/>
      <c r="I91" s="42"/>
      <c r="J91" s="42"/>
    </row>
    <row r="92" spans="2:10" ht="12.75">
      <c r="B92" s="42"/>
      <c r="C92" s="42"/>
      <c r="D92" s="42"/>
      <c r="E92" s="42"/>
      <c r="F92" s="42"/>
      <c r="G92" s="42"/>
      <c r="H92" s="179"/>
      <c r="I92" s="42"/>
      <c r="J92" s="42"/>
    </row>
    <row r="93" spans="2:10" ht="12.75">
      <c r="B93" s="42"/>
      <c r="C93" s="42"/>
      <c r="D93" s="42"/>
      <c r="E93" s="42"/>
      <c r="F93" s="42"/>
      <c r="G93" s="42"/>
      <c r="H93" s="179"/>
      <c r="I93" s="42"/>
      <c r="J93" s="42"/>
    </row>
    <row r="94" spans="2:10" ht="12.75">
      <c r="B94" s="42"/>
      <c r="C94" s="42"/>
      <c r="D94" s="42"/>
      <c r="E94" s="42"/>
      <c r="F94" s="42"/>
      <c r="G94" s="42"/>
      <c r="H94" s="179"/>
      <c r="I94" s="42"/>
      <c r="J94" s="42"/>
    </row>
    <row r="95" spans="2:10" ht="12.75">
      <c r="B95" s="42"/>
      <c r="C95" s="42"/>
      <c r="D95" s="42"/>
      <c r="E95" s="42"/>
      <c r="F95" s="42"/>
      <c r="G95" s="42"/>
      <c r="H95" s="179"/>
      <c r="I95" s="42"/>
      <c r="J95" s="42"/>
    </row>
    <row r="96" spans="2:10" ht="12.75">
      <c r="B96" s="42"/>
      <c r="C96" s="42"/>
      <c r="D96" s="42"/>
      <c r="E96" s="42"/>
      <c r="F96" s="42"/>
      <c r="G96" s="42"/>
      <c r="H96" s="179"/>
      <c r="I96" s="42"/>
      <c r="J96" s="42"/>
    </row>
    <row r="97" spans="2:10" ht="12.75">
      <c r="B97" s="42"/>
      <c r="C97" s="42"/>
      <c r="D97" s="42"/>
      <c r="E97" s="42"/>
      <c r="F97" s="42"/>
      <c r="G97" s="42"/>
      <c r="H97" s="179"/>
      <c r="I97" s="42"/>
      <c r="J97" s="42"/>
    </row>
    <row r="98" spans="2:10" ht="12.75">
      <c r="B98" s="42"/>
      <c r="C98" s="42"/>
      <c r="D98" s="42"/>
      <c r="E98" s="42"/>
      <c r="F98" s="42"/>
      <c r="G98" s="42"/>
      <c r="H98" s="179"/>
      <c r="I98" s="42"/>
      <c r="J98" s="42"/>
    </row>
    <row r="99" spans="2:10" ht="12.75">
      <c r="B99" s="42"/>
      <c r="C99" s="42"/>
      <c r="D99" s="42"/>
      <c r="E99" s="42"/>
      <c r="F99" s="42"/>
      <c r="G99" s="42"/>
      <c r="H99" s="179"/>
      <c r="I99" s="42"/>
      <c r="J99" s="42"/>
    </row>
    <row r="100" spans="2:10" ht="12.75">
      <c r="B100" s="42"/>
      <c r="C100" s="42"/>
      <c r="D100" s="42"/>
      <c r="E100" s="42"/>
      <c r="F100" s="42"/>
      <c r="G100" s="42"/>
      <c r="H100" s="179"/>
      <c r="I100" s="42"/>
      <c r="J100" s="42"/>
    </row>
    <row r="101" spans="2:10" ht="12.75">
      <c r="B101" s="42"/>
      <c r="C101" s="42"/>
      <c r="D101" s="42"/>
      <c r="E101" s="42"/>
      <c r="F101" s="42"/>
      <c r="G101" s="42"/>
      <c r="H101" s="179"/>
      <c r="I101" s="42"/>
      <c r="J101" s="42"/>
    </row>
    <row r="102" spans="2:10" ht="12.75">
      <c r="B102" s="42"/>
      <c r="C102" s="42"/>
      <c r="D102" s="42"/>
      <c r="E102" s="42"/>
      <c r="F102" s="42"/>
      <c r="G102" s="42"/>
      <c r="H102" s="179"/>
      <c r="I102" s="42"/>
      <c r="J102" s="42"/>
    </row>
    <row r="103" spans="2:10" ht="12.75">
      <c r="B103" s="42"/>
      <c r="C103" s="42"/>
      <c r="D103" s="42"/>
      <c r="E103" s="42"/>
      <c r="F103" s="42"/>
      <c r="G103" s="42"/>
      <c r="H103" s="179"/>
      <c r="I103" s="42"/>
      <c r="J103" s="42"/>
    </row>
    <row r="104" spans="2:10" ht="12.75">
      <c r="B104" s="42"/>
      <c r="C104" s="42"/>
      <c r="D104" s="42"/>
      <c r="E104" s="42"/>
      <c r="F104" s="42"/>
      <c r="G104" s="42"/>
      <c r="H104" s="179"/>
      <c r="I104" s="42"/>
      <c r="J104" s="42"/>
    </row>
    <row r="105" spans="2:10" ht="12.75">
      <c r="B105" s="42"/>
      <c r="C105" s="42"/>
      <c r="D105" s="42"/>
      <c r="E105" s="42"/>
      <c r="F105" s="42"/>
      <c r="G105" s="42"/>
      <c r="H105" s="179"/>
      <c r="I105" s="42"/>
      <c r="J105" s="42"/>
    </row>
    <row r="106" spans="2:10" ht="12.75">
      <c r="B106" s="42"/>
      <c r="C106" s="42"/>
      <c r="D106" s="42"/>
      <c r="E106" s="42"/>
      <c r="F106" s="42"/>
      <c r="G106" s="42"/>
      <c r="H106" s="179"/>
      <c r="I106" s="42"/>
      <c r="J106" s="42"/>
    </row>
    <row r="107" spans="2:10" ht="12.75">
      <c r="B107" s="42"/>
      <c r="C107" s="42"/>
      <c r="D107" s="42"/>
      <c r="E107" s="42"/>
      <c r="F107" s="42"/>
      <c r="G107" s="42"/>
      <c r="H107" s="179"/>
      <c r="I107" s="42"/>
      <c r="J107" s="42"/>
    </row>
    <row r="108" spans="2:10" ht="12.75">
      <c r="B108" s="42"/>
      <c r="C108" s="42"/>
      <c r="D108" s="42"/>
      <c r="E108" s="42"/>
      <c r="F108" s="42"/>
      <c r="G108" s="42"/>
      <c r="H108" s="179"/>
      <c r="I108" s="42"/>
      <c r="J108" s="42"/>
    </row>
    <row r="109" spans="2:10" ht="12.75">
      <c r="B109" s="42"/>
      <c r="C109" s="42"/>
      <c r="D109" s="42"/>
      <c r="E109" s="42"/>
      <c r="F109" s="42"/>
      <c r="G109" s="42"/>
      <c r="H109" s="179"/>
      <c r="I109" s="42"/>
      <c r="J109" s="42"/>
    </row>
    <row r="110" spans="2:10" ht="12.75">
      <c r="B110" s="42"/>
      <c r="C110" s="42"/>
      <c r="D110" s="42"/>
      <c r="E110" s="42"/>
      <c r="F110" s="42"/>
      <c r="G110" s="42"/>
      <c r="H110" s="179"/>
      <c r="I110" s="42"/>
      <c r="J110" s="42"/>
    </row>
    <row r="111" spans="2:10" ht="12.75">
      <c r="B111" s="42"/>
      <c r="C111" s="42"/>
      <c r="D111" s="42"/>
      <c r="E111" s="42"/>
      <c r="F111" s="42"/>
      <c r="G111" s="42"/>
      <c r="H111" s="179"/>
      <c r="I111" s="42"/>
      <c r="J111" s="42"/>
    </row>
    <row r="112" spans="2:10" ht="12.75">
      <c r="B112" s="42"/>
      <c r="C112" s="42"/>
      <c r="D112" s="42"/>
      <c r="E112" s="42"/>
      <c r="F112" s="42"/>
      <c r="G112" s="42"/>
      <c r="H112" s="179"/>
      <c r="I112" s="42"/>
      <c r="J112" s="42"/>
    </row>
    <row r="113" spans="2:10" ht="12.75">
      <c r="B113" s="42"/>
      <c r="C113" s="42"/>
      <c r="D113" s="42"/>
      <c r="E113" s="42"/>
      <c r="F113" s="42"/>
      <c r="G113" s="42"/>
      <c r="H113" s="179"/>
      <c r="I113" s="42"/>
      <c r="J113" s="42"/>
    </row>
    <row r="114" spans="2:10" ht="12.75">
      <c r="B114" s="42"/>
      <c r="C114" s="42"/>
      <c r="D114" s="42"/>
      <c r="E114" s="42"/>
      <c r="F114" s="42"/>
      <c r="G114" s="42"/>
      <c r="H114" s="179"/>
      <c r="I114" s="42"/>
      <c r="J114" s="42"/>
    </row>
    <row r="115" spans="2:10" ht="12.75">
      <c r="B115" s="42"/>
      <c r="C115" s="42"/>
      <c r="D115" s="42"/>
      <c r="E115" s="42"/>
      <c r="F115" s="42"/>
      <c r="G115" s="42"/>
      <c r="H115" s="179"/>
      <c r="I115" s="42"/>
      <c r="J115" s="42"/>
    </row>
    <row r="116" spans="2:10" ht="12.75">
      <c r="B116" s="42"/>
      <c r="C116" s="42"/>
      <c r="D116" s="42"/>
      <c r="E116" s="42"/>
      <c r="F116" s="42"/>
      <c r="G116" s="42"/>
      <c r="H116" s="179"/>
      <c r="I116" s="42"/>
      <c r="J116" s="42"/>
    </row>
    <row r="117" spans="2:10" ht="12.75">
      <c r="B117" s="42"/>
      <c r="C117" s="42"/>
      <c r="D117" s="42"/>
      <c r="E117" s="42"/>
      <c r="F117" s="42"/>
      <c r="G117" s="42"/>
      <c r="H117" s="179"/>
      <c r="I117" s="42"/>
      <c r="J117" s="42"/>
    </row>
    <row r="118" spans="2:10" ht="12.75">
      <c r="B118" s="42"/>
      <c r="C118" s="42"/>
      <c r="D118" s="42"/>
      <c r="E118" s="42"/>
      <c r="F118" s="42"/>
      <c r="G118" s="42"/>
      <c r="H118" s="179"/>
      <c r="I118" s="42"/>
      <c r="J118" s="42"/>
    </row>
    <row r="119" spans="2:10" ht="12.75">
      <c r="B119" s="42"/>
      <c r="C119" s="42"/>
      <c r="D119" s="42"/>
      <c r="E119" s="42"/>
      <c r="F119" s="42"/>
      <c r="G119" s="42"/>
      <c r="H119" s="179"/>
      <c r="I119" s="42"/>
      <c r="J119" s="42"/>
    </row>
    <row r="120" spans="2:10" ht="12.75">
      <c r="B120" s="42"/>
      <c r="C120" s="42"/>
      <c r="D120" s="42"/>
      <c r="E120" s="42"/>
      <c r="F120" s="42"/>
      <c r="G120" s="42"/>
      <c r="H120" s="179"/>
      <c r="I120" s="42"/>
      <c r="J120" s="42"/>
    </row>
    <row r="121" spans="2:10" ht="12.75">
      <c r="B121" s="42"/>
      <c r="C121" s="42"/>
      <c r="D121" s="42"/>
      <c r="E121" s="42"/>
      <c r="F121" s="42"/>
      <c r="G121" s="42"/>
      <c r="H121" s="179"/>
      <c r="I121" s="42"/>
      <c r="J121" s="42"/>
    </row>
    <row r="122" spans="2:10" ht="12.75">
      <c r="B122" s="42"/>
      <c r="C122" s="42"/>
      <c r="D122" s="42"/>
      <c r="E122" s="42"/>
      <c r="F122" s="42"/>
      <c r="G122" s="42"/>
      <c r="H122" s="179"/>
      <c r="I122" s="42"/>
      <c r="J122" s="42"/>
    </row>
    <row r="123" spans="2:10" ht="12.75">
      <c r="B123" s="42"/>
      <c r="C123" s="42"/>
      <c r="D123" s="42"/>
      <c r="E123" s="42"/>
      <c r="F123" s="42"/>
      <c r="G123" s="42"/>
      <c r="H123" s="179"/>
      <c r="I123" s="42"/>
      <c r="J123" s="42"/>
    </row>
    <row r="124" spans="2:10" ht="12.75">
      <c r="B124" s="42"/>
      <c r="C124" s="42"/>
      <c r="D124" s="42"/>
      <c r="E124" s="42"/>
      <c r="F124" s="42"/>
      <c r="G124" s="42"/>
      <c r="H124" s="179"/>
      <c r="I124" s="42"/>
      <c r="J124" s="42"/>
    </row>
    <row r="125" spans="2:10" ht="12.75">
      <c r="B125" s="42"/>
      <c r="C125" s="42"/>
      <c r="D125" s="42"/>
      <c r="E125" s="42"/>
      <c r="F125" s="42"/>
      <c r="G125" s="42"/>
      <c r="H125" s="179"/>
      <c r="I125" s="42"/>
      <c r="J125" s="42"/>
    </row>
    <row r="126" spans="2:10" ht="12.75">
      <c r="B126" s="42"/>
      <c r="C126" s="42"/>
      <c r="D126" s="42"/>
      <c r="E126" s="42"/>
      <c r="F126" s="42"/>
      <c r="G126" s="42"/>
      <c r="H126" s="179"/>
      <c r="I126" s="42"/>
      <c r="J126" s="42"/>
    </row>
    <row r="127" spans="2:10" ht="12.75">
      <c r="B127" s="42"/>
      <c r="C127" s="42"/>
      <c r="D127" s="42"/>
      <c r="E127" s="42"/>
      <c r="F127" s="42"/>
      <c r="G127" s="42"/>
      <c r="H127" s="179"/>
      <c r="I127" s="42"/>
      <c r="J127" s="42"/>
    </row>
    <row r="128" spans="2:10" ht="12.75">
      <c r="B128" s="42"/>
      <c r="C128" s="42"/>
      <c r="D128" s="42"/>
      <c r="E128" s="42"/>
      <c r="F128" s="42"/>
      <c r="G128" s="42"/>
      <c r="H128" s="179"/>
      <c r="I128" s="42"/>
      <c r="J128" s="42"/>
    </row>
    <row r="129" spans="2:10" ht="12.75">
      <c r="B129" s="42"/>
      <c r="C129" s="42"/>
      <c r="D129" s="42"/>
      <c r="E129" s="42"/>
      <c r="F129" s="42"/>
      <c r="G129" s="42"/>
      <c r="H129" s="179"/>
      <c r="I129" s="42"/>
      <c r="J129" s="42"/>
    </row>
    <row r="130" spans="2:10" ht="12.75">
      <c r="B130" s="42"/>
      <c r="C130" s="42"/>
      <c r="D130" s="42"/>
      <c r="E130" s="42"/>
      <c r="F130" s="42"/>
      <c r="G130" s="42"/>
      <c r="H130" s="179"/>
      <c r="I130" s="42"/>
      <c r="J130" s="42"/>
    </row>
    <row r="131" spans="2:10" ht="12.75">
      <c r="B131" s="42"/>
      <c r="C131" s="42"/>
      <c r="D131" s="42"/>
      <c r="E131" s="42"/>
      <c r="F131" s="42"/>
      <c r="G131" s="42"/>
      <c r="H131" s="179"/>
      <c r="I131" s="42"/>
      <c r="J131" s="42"/>
    </row>
    <row r="132" spans="2:10" ht="12.75">
      <c r="B132" s="42"/>
      <c r="C132" s="42"/>
      <c r="D132" s="42"/>
      <c r="E132" s="42"/>
      <c r="F132" s="42"/>
      <c r="G132" s="42"/>
      <c r="H132" s="179"/>
      <c r="I132" s="42"/>
      <c r="J132" s="42"/>
    </row>
    <row r="133" spans="2:10" ht="12.75">
      <c r="B133" s="42"/>
      <c r="C133" s="42"/>
      <c r="D133" s="42"/>
      <c r="E133" s="42"/>
      <c r="F133" s="42"/>
      <c r="G133" s="42"/>
      <c r="H133" s="179"/>
      <c r="I133" s="42"/>
      <c r="J133" s="42"/>
    </row>
    <row r="134" spans="2:10" ht="12.75">
      <c r="B134" s="42"/>
      <c r="C134" s="42"/>
      <c r="D134" s="42"/>
      <c r="E134" s="42"/>
      <c r="F134" s="42"/>
      <c r="G134" s="42"/>
      <c r="H134" s="179"/>
      <c r="I134" s="42"/>
      <c r="J134" s="42"/>
    </row>
    <row r="135" spans="2:10" ht="12.75">
      <c r="B135" s="42"/>
      <c r="C135" s="42"/>
      <c r="D135" s="42"/>
      <c r="E135" s="42"/>
      <c r="F135" s="42"/>
      <c r="G135" s="42"/>
      <c r="H135" s="179"/>
      <c r="I135" s="42"/>
      <c r="J135" s="42"/>
    </row>
    <row r="136" spans="2:10" ht="12.75">
      <c r="B136" s="42"/>
      <c r="C136" s="42"/>
      <c r="D136" s="42"/>
      <c r="E136" s="42"/>
      <c r="F136" s="42"/>
      <c r="G136" s="42"/>
      <c r="H136" s="179"/>
      <c r="I136" s="42"/>
      <c r="J136" s="42"/>
    </row>
    <row r="137" spans="2:10" ht="12.75">
      <c r="B137" s="42"/>
      <c r="C137" s="42"/>
      <c r="D137" s="42"/>
      <c r="E137" s="42"/>
      <c r="F137" s="42"/>
      <c r="G137" s="42"/>
      <c r="H137" s="179"/>
      <c r="I137" s="42"/>
      <c r="J137" s="42"/>
    </row>
    <row r="138" spans="2:10" ht="12.75">
      <c r="B138" s="42"/>
      <c r="C138" s="42"/>
      <c r="D138" s="42"/>
      <c r="E138" s="42"/>
      <c r="F138" s="42"/>
      <c r="G138" s="42"/>
      <c r="H138" s="179"/>
      <c r="I138" s="42"/>
      <c r="J138" s="42"/>
    </row>
    <row r="139" spans="2:10" ht="12.75">
      <c r="B139" s="42"/>
      <c r="C139" s="42"/>
      <c r="D139" s="42"/>
      <c r="E139" s="42"/>
      <c r="F139" s="42"/>
      <c r="G139" s="42"/>
      <c r="H139" s="179"/>
      <c r="I139" s="42"/>
      <c r="J139" s="42"/>
    </row>
    <row r="140" spans="2:10" ht="12.75">
      <c r="B140" s="42"/>
      <c r="C140" s="42"/>
      <c r="D140" s="42"/>
      <c r="E140" s="42"/>
      <c r="F140" s="42"/>
      <c r="G140" s="42"/>
      <c r="H140" s="179"/>
      <c r="I140" s="42"/>
      <c r="J140" s="42"/>
    </row>
    <row r="141" spans="2:10" ht="12.75">
      <c r="B141" s="42"/>
      <c r="C141" s="42"/>
      <c r="D141" s="42"/>
      <c r="E141" s="42"/>
      <c r="F141" s="42"/>
      <c r="G141" s="42"/>
      <c r="H141" s="179"/>
      <c r="I141" s="42"/>
      <c r="J141" s="42"/>
    </row>
    <row r="142" spans="2:10" ht="12.75">
      <c r="B142" s="42"/>
      <c r="C142" s="42"/>
      <c r="D142" s="42"/>
      <c r="E142" s="42"/>
      <c r="F142" s="42"/>
      <c r="G142" s="42"/>
      <c r="H142" s="179"/>
      <c r="I142" s="42"/>
      <c r="J142" s="42"/>
    </row>
    <row r="143" spans="2:10" ht="12.75">
      <c r="B143" s="42"/>
      <c r="C143" s="42"/>
      <c r="D143" s="42"/>
      <c r="E143" s="42"/>
      <c r="F143" s="42"/>
      <c r="G143" s="42"/>
      <c r="H143" s="179"/>
      <c r="I143" s="42"/>
      <c r="J143" s="42"/>
    </row>
    <row r="144" spans="2:10" ht="12.75">
      <c r="B144" s="42"/>
      <c r="C144" s="42"/>
      <c r="D144" s="42"/>
      <c r="E144" s="42"/>
      <c r="F144" s="42"/>
      <c r="G144" s="42"/>
      <c r="H144" s="179"/>
      <c r="I144" s="42"/>
      <c r="J144" s="42"/>
    </row>
    <row r="145" spans="2:10" ht="12.75">
      <c r="B145" s="42"/>
      <c r="C145" s="42"/>
      <c r="D145" s="42"/>
      <c r="E145" s="42"/>
      <c r="F145" s="42"/>
      <c r="G145" s="42"/>
      <c r="H145" s="179"/>
      <c r="I145" s="42"/>
      <c r="J145" s="42"/>
    </row>
    <row r="146" spans="2:10" ht="12.75">
      <c r="B146" s="42"/>
      <c r="C146" s="42"/>
      <c r="D146" s="42"/>
      <c r="E146" s="42"/>
      <c r="F146" s="42"/>
      <c r="G146" s="42"/>
      <c r="H146" s="179"/>
      <c r="I146" s="42"/>
      <c r="J146" s="42"/>
    </row>
    <row r="147" spans="2:10" ht="12.75">
      <c r="B147" s="42"/>
      <c r="C147" s="42"/>
      <c r="D147" s="42"/>
      <c r="E147" s="42"/>
      <c r="F147" s="42"/>
      <c r="G147" s="42"/>
      <c r="H147" s="179"/>
      <c r="I147" s="42"/>
      <c r="J147" s="42"/>
    </row>
    <row r="148" spans="2:10" ht="12.75">
      <c r="B148" s="42"/>
      <c r="C148" s="42"/>
      <c r="D148" s="42"/>
      <c r="E148" s="42"/>
      <c r="F148" s="42"/>
      <c r="G148" s="42"/>
      <c r="H148" s="179"/>
      <c r="I148" s="42"/>
      <c r="J148" s="42"/>
    </row>
    <row r="149" spans="2:10" ht="12.75">
      <c r="B149" s="42"/>
      <c r="C149" s="42"/>
      <c r="D149" s="42"/>
      <c r="E149" s="42"/>
      <c r="F149" s="42"/>
      <c r="G149" s="42"/>
      <c r="H149" s="179"/>
      <c r="I149" s="42"/>
      <c r="J149" s="42"/>
    </row>
    <row r="150" spans="2:10" ht="12.75">
      <c r="B150" s="42"/>
      <c r="C150" s="42"/>
      <c r="D150" s="42"/>
      <c r="E150" s="42"/>
      <c r="F150" s="42"/>
      <c r="G150" s="42"/>
      <c r="H150" s="179"/>
      <c r="I150" s="42"/>
      <c r="J150" s="42"/>
    </row>
    <row r="151" spans="2:10" ht="12.75">
      <c r="B151" s="42"/>
      <c r="C151" s="42"/>
      <c r="D151" s="42"/>
      <c r="E151" s="42"/>
      <c r="F151" s="42"/>
      <c r="G151" s="42"/>
      <c r="H151" s="179"/>
      <c r="I151" s="42"/>
      <c r="J151" s="42"/>
    </row>
    <row r="152" spans="2:10" ht="12.75">
      <c r="B152" s="42"/>
      <c r="C152" s="42"/>
      <c r="D152" s="42"/>
      <c r="E152" s="42"/>
      <c r="F152" s="42"/>
      <c r="G152" s="42"/>
      <c r="H152" s="179"/>
      <c r="I152" s="42"/>
      <c r="J152" s="42"/>
    </row>
    <row r="153" spans="2:10" ht="12.75">
      <c r="B153" s="42"/>
      <c r="C153" s="42"/>
      <c r="D153" s="42"/>
      <c r="E153" s="42"/>
      <c r="F153" s="42"/>
      <c r="G153" s="42"/>
      <c r="H153" s="179"/>
      <c r="I153" s="42"/>
      <c r="J153" s="42"/>
    </row>
    <row r="154" spans="2:10" ht="12.75">
      <c r="B154" s="42"/>
      <c r="C154" s="42"/>
      <c r="D154" s="42"/>
      <c r="E154" s="42"/>
      <c r="F154" s="42"/>
      <c r="G154" s="42"/>
      <c r="H154" s="179"/>
      <c r="I154" s="42"/>
      <c r="J154" s="42"/>
    </row>
    <row r="155" spans="2:10" ht="12.75">
      <c r="B155" s="42"/>
      <c r="C155" s="42"/>
      <c r="D155" s="42"/>
      <c r="E155" s="42"/>
      <c r="F155" s="42"/>
      <c r="G155" s="42"/>
      <c r="H155" s="179"/>
      <c r="I155" s="42"/>
      <c r="J155" s="42"/>
    </row>
    <row r="156" spans="2:10" ht="12.75">
      <c r="B156" s="42"/>
      <c r="C156" s="42"/>
      <c r="D156" s="42"/>
      <c r="E156" s="42"/>
      <c r="F156" s="42"/>
      <c r="G156" s="42"/>
      <c r="H156" s="179"/>
      <c r="I156" s="42"/>
      <c r="J156" s="42"/>
    </row>
    <row r="157" spans="2:10" ht="12.75">
      <c r="B157" s="42"/>
      <c r="C157" s="42"/>
      <c r="D157" s="42"/>
      <c r="E157" s="42"/>
      <c r="F157" s="42"/>
      <c r="G157" s="42"/>
      <c r="H157" s="179"/>
      <c r="I157" s="42"/>
      <c r="J157" s="42"/>
    </row>
    <row r="158" spans="2:10" ht="12.75">
      <c r="B158" s="42"/>
      <c r="C158" s="42"/>
      <c r="D158" s="42"/>
      <c r="E158" s="42"/>
      <c r="F158" s="42"/>
      <c r="G158" s="42"/>
      <c r="H158" s="179"/>
      <c r="I158" s="42"/>
      <c r="J158" s="42"/>
    </row>
    <row r="159" spans="2:10" ht="12.75">
      <c r="B159" s="42"/>
      <c r="C159" s="42"/>
      <c r="D159" s="42"/>
      <c r="E159" s="42"/>
      <c r="F159" s="42"/>
      <c r="G159" s="42"/>
      <c r="H159" s="179"/>
      <c r="I159" s="42"/>
      <c r="J159" s="42"/>
    </row>
    <row r="160" spans="2:10" ht="12.75">
      <c r="B160" s="42"/>
      <c r="C160" s="42"/>
      <c r="D160" s="42"/>
      <c r="E160" s="42"/>
      <c r="F160" s="42"/>
      <c r="G160" s="42"/>
      <c r="H160" s="179"/>
      <c r="I160" s="42"/>
      <c r="J160" s="42"/>
    </row>
    <row r="161" spans="2:10" ht="12.75">
      <c r="B161" s="42"/>
      <c r="C161" s="42"/>
      <c r="D161" s="42"/>
      <c r="E161" s="42"/>
      <c r="F161" s="42"/>
      <c r="G161" s="42"/>
      <c r="H161" s="179"/>
      <c r="I161" s="42"/>
      <c r="J161" s="42"/>
    </row>
    <row r="162" spans="2:10" ht="12.75">
      <c r="B162" s="42"/>
      <c r="C162" s="42"/>
      <c r="D162" s="42"/>
      <c r="E162" s="42"/>
      <c r="F162" s="42"/>
      <c r="G162" s="42"/>
      <c r="H162" s="179"/>
      <c r="I162" s="42"/>
      <c r="J162" s="42"/>
    </row>
    <row r="163" spans="2:10" ht="12.75">
      <c r="B163" s="42"/>
      <c r="C163" s="42"/>
      <c r="D163" s="42"/>
      <c r="E163" s="42"/>
      <c r="F163" s="42"/>
      <c r="G163" s="42"/>
      <c r="H163" s="179"/>
      <c r="I163" s="42"/>
      <c r="J163" s="42"/>
    </row>
    <row r="164" spans="2:10" ht="12.75">
      <c r="B164" s="42"/>
      <c r="C164" s="42"/>
      <c r="D164" s="42"/>
      <c r="E164" s="42"/>
      <c r="F164" s="42"/>
      <c r="G164" s="42"/>
      <c r="H164" s="179"/>
      <c r="I164" s="42"/>
      <c r="J164" s="42"/>
    </row>
    <row r="165" spans="2:10" ht="12.75">
      <c r="B165" s="42"/>
      <c r="C165" s="42"/>
      <c r="D165" s="42"/>
      <c r="E165" s="42"/>
      <c r="F165" s="42"/>
      <c r="G165" s="42"/>
      <c r="H165" s="179"/>
      <c r="I165" s="42"/>
      <c r="J165" s="42"/>
    </row>
  </sheetData>
  <sheetProtection/>
  <mergeCells count="9">
    <mergeCell ref="J4:J5"/>
    <mergeCell ref="B1:J1"/>
    <mergeCell ref="B2:J2"/>
    <mergeCell ref="B4:C4"/>
    <mergeCell ref="D4:D5"/>
    <mergeCell ref="E4:E5"/>
    <mergeCell ref="F4:F5"/>
    <mergeCell ref="G4:G5"/>
    <mergeCell ref="H4:H5"/>
  </mergeCells>
  <printOptions/>
  <pageMargins left="0.2362204724409449" right="0.2362204724409449" top="0.7480314960629921" bottom="0.7480314960629921" header="0.31496062992125984" footer="0.31496062992125984"/>
  <pageSetup firstPageNumber="17" useFirstPageNumber="1" horizontalDpi="300" verticalDpi="300" orientation="landscape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C280"/>
  <sheetViews>
    <sheetView tabSelected="1" zoomScalePageLayoutView="0" workbookViewId="0" topLeftCell="A4">
      <selection activeCell="C29" sqref="C29"/>
    </sheetView>
  </sheetViews>
  <sheetFormatPr defaultColWidth="9.140625" defaultRowHeight="12.75"/>
  <cols>
    <col min="2" max="2" width="10.8515625" style="0" customWidth="1"/>
    <col min="3" max="3" width="113.28125" style="0" customWidth="1"/>
  </cols>
  <sheetData>
    <row r="3" spans="2:3" ht="18">
      <c r="B3" s="418" t="s">
        <v>688</v>
      </c>
      <c r="C3" s="418"/>
    </row>
    <row r="4" spans="2:3" ht="18">
      <c r="B4" s="418" t="s">
        <v>4</v>
      </c>
      <c r="C4" s="418"/>
    </row>
    <row r="5" spans="1:3" ht="12.75">
      <c r="A5" s="42"/>
      <c r="B5" s="419" t="s">
        <v>728</v>
      </c>
      <c r="C5" s="419"/>
    </row>
    <row r="6" spans="1:3" ht="16.5" customHeight="1">
      <c r="A6" s="42"/>
      <c r="B6" s="1"/>
      <c r="C6" s="42"/>
    </row>
    <row r="7" spans="1:3" ht="16.5" customHeight="1">
      <c r="A7" s="42"/>
      <c r="B7" s="94" t="s">
        <v>7</v>
      </c>
      <c r="C7" s="56" t="s">
        <v>561</v>
      </c>
    </row>
    <row r="8" spans="1:3" ht="16.5" customHeight="1">
      <c r="A8" s="42"/>
      <c r="B8" s="95"/>
      <c r="C8" s="42" t="s">
        <v>540</v>
      </c>
    </row>
    <row r="9" spans="1:3" ht="16.5" customHeight="1">
      <c r="A9" s="42"/>
      <c r="B9" s="95"/>
      <c r="C9" s="42" t="s">
        <v>541</v>
      </c>
    </row>
    <row r="10" spans="1:3" ht="16.5" customHeight="1">
      <c r="A10" s="42"/>
      <c r="B10" s="95"/>
      <c r="C10" s="42" t="s">
        <v>542</v>
      </c>
    </row>
    <row r="11" spans="1:3" ht="16.5" customHeight="1">
      <c r="A11" s="42"/>
      <c r="B11" s="95"/>
      <c r="C11" t="s">
        <v>713</v>
      </c>
    </row>
    <row r="12" spans="1:3" ht="16.5" customHeight="1">
      <c r="A12" s="42"/>
      <c r="B12" s="95"/>
      <c r="C12" s="42" t="s">
        <v>305</v>
      </c>
    </row>
    <row r="13" spans="1:3" ht="16.5" customHeight="1">
      <c r="A13" s="42"/>
      <c r="B13" s="95"/>
      <c r="C13" s="42" t="s">
        <v>8</v>
      </c>
    </row>
    <row r="14" spans="1:3" ht="16.5" customHeight="1">
      <c r="A14" s="42"/>
      <c r="B14" s="95"/>
      <c r="C14" s="42"/>
    </row>
    <row r="15" spans="1:3" ht="16.5" customHeight="1">
      <c r="A15" s="42"/>
      <c r="B15" s="96" t="s">
        <v>9</v>
      </c>
      <c r="C15" s="56" t="s">
        <v>562</v>
      </c>
    </row>
    <row r="16" spans="1:3" ht="16.5" customHeight="1">
      <c r="A16" s="42"/>
      <c r="B16" s="95"/>
      <c r="C16" s="42" t="s">
        <v>544</v>
      </c>
    </row>
    <row r="17" spans="1:3" ht="16.5" customHeight="1">
      <c r="A17" s="42"/>
      <c r="B17" s="95"/>
      <c r="C17" s="42" t="s">
        <v>543</v>
      </c>
    </row>
    <row r="18" spans="1:3" ht="16.5" customHeight="1">
      <c r="A18" s="42"/>
      <c r="B18" s="96" t="s">
        <v>10</v>
      </c>
      <c r="C18" s="56" t="s">
        <v>11</v>
      </c>
    </row>
    <row r="19" spans="1:3" ht="15.75" customHeight="1">
      <c r="A19" s="42"/>
      <c r="B19" s="96" t="s">
        <v>12</v>
      </c>
      <c r="C19" s="56" t="s">
        <v>356</v>
      </c>
    </row>
    <row r="20" spans="1:3" ht="15.75" customHeight="1">
      <c r="A20" s="42"/>
      <c r="B20" s="96" t="s">
        <v>294</v>
      </c>
      <c r="C20" s="56" t="s">
        <v>292</v>
      </c>
    </row>
    <row r="21" spans="2:3" s="42" customFormat="1" ht="16.5" customHeight="1">
      <c r="B21" s="96" t="s">
        <v>546</v>
      </c>
      <c r="C21" s="56" t="s">
        <v>545</v>
      </c>
    </row>
    <row r="22" spans="1:3" ht="16.5" customHeight="1">
      <c r="A22" s="42"/>
      <c r="B22" s="96" t="s">
        <v>547</v>
      </c>
      <c r="C22" s="42" t="s">
        <v>304</v>
      </c>
    </row>
    <row r="23" spans="1:3" ht="16.5" customHeight="1">
      <c r="A23" s="42"/>
      <c r="B23" s="96"/>
      <c r="C23" s="42" t="s">
        <v>583</v>
      </c>
    </row>
    <row r="24" spans="1:3" ht="16.5" customHeight="1">
      <c r="A24" s="42"/>
      <c r="B24" s="96" t="s">
        <v>13</v>
      </c>
      <c r="C24" s="56" t="s">
        <v>369</v>
      </c>
    </row>
    <row r="25" spans="1:3" ht="16.5" customHeight="1">
      <c r="A25" s="42"/>
      <c r="B25" s="96"/>
      <c r="C25" s="42" t="s">
        <v>14</v>
      </c>
    </row>
    <row r="26" spans="1:3" ht="16.5" customHeight="1">
      <c r="A26" s="42"/>
      <c r="B26" s="96" t="s">
        <v>15</v>
      </c>
      <c r="C26" s="56" t="s">
        <v>16</v>
      </c>
    </row>
    <row r="27" spans="1:3" ht="16.5" customHeight="1">
      <c r="A27" s="42"/>
      <c r="B27" s="96"/>
      <c r="C27" s="56"/>
    </row>
    <row r="28" spans="1:3" ht="16.5" customHeight="1">
      <c r="A28" s="42"/>
      <c r="B28" s="96" t="s">
        <v>584</v>
      </c>
      <c r="C28" s="56" t="s">
        <v>418</v>
      </c>
    </row>
    <row r="29" spans="1:3" ht="16.5" customHeight="1">
      <c r="A29" s="42"/>
      <c r="B29" s="96" t="s">
        <v>585</v>
      </c>
      <c r="C29" s="56" t="s">
        <v>586</v>
      </c>
    </row>
    <row r="30" spans="1:3" ht="16.5" customHeight="1">
      <c r="A30" s="42"/>
      <c r="B30" s="96" t="s">
        <v>587</v>
      </c>
      <c r="C30" s="56" t="s">
        <v>409</v>
      </c>
    </row>
    <row r="31" spans="1:3" ht="16.5" customHeight="1">
      <c r="A31" s="42"/>
      <c r="B31" s="96" t="s">
        <v>588</v>
      </c>
      <c r="C31" s="56" t="s">
        <v>589</v>
      </c>
    </row>
    <row r="32" spans="1:3" ht="16.5" customHeight="1">
      <c r="A32" s="42"/>
      <c r="B32" s="96" t="s">
        <v>590</v>
      </c>
      <c r="C32" s="56" t="s">
        <v>410</v>
      </c>
    </row>
    <row r="33" spans="1:3" ht="16.5" customHeight="1">
      <c r="A33" s="42"/>
      <c r="B33" s="96"/>
      <c r="C33" s="56"/>
    </row>
    <row r="34" spans="1:3" ht="16.5" customHeight="1">
      <c r="A34" s="42"/>
      <c r="B34" s="96"/>
      <c r="C34" s="56"/>
    </row>
    <row r="35" spans="1:3" ht="16.5" customHeight="1">
      <c r="A35" s="42"/>
      <c r="B35" s="96" t="s">
        <v>17</v>
      </c>
      <c r="C35" s="56" t="s">
        <v>563</v>
      </c>
    </row>
    <row r="36" spans="1:3" ht="16.5" customHeight="1">
      <c r="A36" s="42"/>
      <c r="B36" s="96"/>
      <c r="C36" s="42" t="s">
        <v>591</v>
      </c>
    </row>
    <row r="37" spans="1:3" ht="16.5" customHeight="1">
      <c r="A37" s="42"/>
      <c r="B37" s="96" t="s">
        <v>18</v>
      </c>
      <c r="C37" s="56" t="s">
        <v>592</v>
      </c>
    </row>
    <row r="38" spans="1:3" ht="16.5" customHeight="1">
      <c r="A38" s="42"/>
      <c r="B38" s="96" t="s">
        <v>19</v>
      </c>
      <c r="C38" s="56" t="s">
        <v>157</v>
      </c>
    </row>
    <row r="39" spans="1:3" ht="12.75">
      <c r="A39" s="42"/>
      <c r="B39" s="94" t="s">
        <v>593</v>
      </c>
      <c r="C39" s="56" t="s">
        <v>596</v>
      </c>
    </row>
    <row r="40" spans="1:3" ht="12.75">
      <c r="A40" s="42"/>
      <c r="C40" s="42" t="s">
        <v>597</v>
      </c>
    </row>
    <row r="41" spans="1:3" ht="12.75">
      <c r="A41" s="42"/>
      <c r="B41" s="96" t="s">
        <v>598</v>
      </c>
      <c r="C41" s="56" t="s">
        <v>412</v>
      </c>
    </row>
    <row r="42" spans="1:3" ht="12.75">
      <c r="A42" s="42"/>
      <c r="B42" s="94" t="s">
        <v>599</v>
      </c>
      <c r="C42" s="56" t="s">
        <v>600</v>
      </c>
    </row>
    <row r="43" spans="1:3" ht="12.75">
      <c r="A43" s="42"/>
      <c r="B43" s="96" t="s">
        <v>601</v>
      </c>
      <c r="C43" s="56" t="s">
        <v>413</v>
      </c>
    </row>
    <row r="44" spans="1:3" ht="12.75">
      <c r="A44" s="42"/>
      <c r="B44" s="96"/>
      <c r="C44" s="56"/>
    </row>
    <row r="45" spans="1:3" ht="12.75">
      <c r="A45" s="42"/>
      <c r="B45" s="96" t="s">
        <v>602</v>
      </c>
      <c r="C45" s="56" t="s">
        <v>414</v>
      </c>
    </row>
    <row r="46" spans="1:3" ht="12.75">
      <c r="A46" s="42"/>
      <c r="B46" s="96"/>
      <c r="C46" s="42" t="s">
        <v>603</v>
      </c>
    </row>
    <row r="47" spans="1:3" ht="12.75">
      <c r="A47" s="42"/>
      <c r="B47" s="96"/>
      <c r="C47" s="42" t="s">
        <v>140</v>
      </c>
    </row>
    <row r="48" spans="1:3" ht="12.75">
      <c r="A48" s="42"/>
      <c r="B48" s="96" t="s">
        <v>604</v>
      </c>
      <c r="C48" s="56" t="s">
        <v>415</v>
      </c>
    </row>
    <row r="49" spans="1:3" ht="12.75">
      <c r="A49" s="42"/>
      <c r="B49" s="96" t="s">
        <v>714</v>
      </c>
      <c r="C49" s="56" t="s">
        <v>416</v>
      </c>
    </row>
    <row r="50" spans="1:3" ht="12.75">
      <c r="A50" s="42"/>
      <c r="B50" s="94" t="s">
        <v>605</v>
      </c>
      <c r="C50" s="56" t="s">
        <v>606</v>
      </c>
    </row>
    <row r="51" spans="1:3" ht="12.75">
      <c r="A51" s="42"/>
      <c r="B51" s="96" t="s">
        <v>607</v>
      </c>
      <c r="C51" s="56" t="s">
        <v>417</v>
      </c>
    </row>
    <row r="52" spans="1:3" ht="12.75">
      <c r="A52" s="42"/>
      <c r="B52" s="96"/>
      <c r="C52" s="56"/>
    </row>
    <row r="53" spans="1:3" ht="12.75">
      <c r="A53" s="42"/>
      <c r="B53" s="95"/>
      <c r="C53" s="42"/>
    </row>
    <row r="54" spans="1:3" ht="12.75">
      <c r="A54" s="42"/>
      <c r="B54" s="96" t="s">
        <v>20</v>
      </c>
      <c r="C54" s="56" t="s">
        <v>564</v>
      </c>
    </row>
    <row r="55" spans="1:3" ht="12.75">
      <c r="A55" s="42"/>
      <c r="B55" s="95"/>
      <c r="C55" s="42" t="s">
        <v>715</v>
      </c>
    </row>
    <row r="56" spans="1:3" ht="12.75">
      <c r="A56" s="42"/>
      <c r="B56" s="95"/>
      <c r="C56" s="42" t="s">
        <v>338</v>
      </c>
    </row>
    <row r="57" spans="1:3" ht="12.75">
      <c r="A57" s="42"/>
      <c r="B57" s="95"/>
      <c r="C57" s="42" t="s">
        <v>337</v>
      </c>
    </row>
    <row r="58" spans="1:3" ht="12.75">
      <c r="A58" s="42"/>
      <c r="B58" s="96"/>
      <c r="C58" s="42" t="s">
        <v>22</v>
      </c>
    </row>
    <row r="59" spans="1:3" ht="12.75">
      <c r="A59" s="42"/>
      <c r="B59" s="95"/>
      <c r="C59" s="42" t="s">
        <v>23</v>
      </c>
    </row>
    <row r="60" spans="1:3" ht="12.75">
      <c r="A60" s="42"/>
      <c r="B60" s="95"/>
      <c r="C60" s="42"/>
    </row>
    <row r="61" spans="1:3" ht="12.75">
      <c r="A61" s="42"/>
      <c r="B61" s="96" t="s">
        <v>295</v>
      </c>
      <c r="C61" s="56" t="s">
        <v>562</v>
      </c>
    </row>
    <row r="62" spans="1:3" ht="12.75">
      <c r="A62" s="42"/>
      <c r="B62" s="96" t="s">
        <v>296</v>
      </c>
      <c r="C62" s="42" t="s">
        <v>24</v>
      </c>
    </row>
    <row r="63" spans="1:3" ht="12.75">
      <c r="A63" s="42"/>
      <c r="B63" s="96" t="s">
        <v>297</v>
      </c>
      <c r="C63" s="42" t="s">
        <v>24</v>
      </c>
    </row>
    <row r="64" spans="1:3" ht="12.75">
      <c r="A64" s="42"/>
      <c r="B64" s="96" t="s">
        <v>298</v>
      </c>
      <c r="C64" s="42" t="s">
        <v>362</v>
      </c>
    </row>
    <row r="65" spans="1:3" ht="12.75">
      <c r="A65" s="42"/>
      <c r="B65" s="96" t="s">
        <v>299</v>
      </c>
      <c r="C65" s="42" t="s">
        <v>362</v>
      </c>
    </row>
    <row r="66" spans="1:3" ht="12.75">
      <c r="A66" s="42"/>
      <c r="B66" s="96" t="s">
        <v>608</v>
      </c>
      <c r="C66" s="56" t="s">
        <v>418</v>
      </c>
    </row>
    <row r="67" spans="1:3" ht="12.75">
      <c r="A67" s="42"/>
      <c r="B67" s="96" t="s">
        <v>609</v>
      </c>
      <c r="C67" s="42" t="s">
        <v>24</v>
      </c>
    </row>
    <row r="68" spans="1:3" ht="12.75">
      <c r="A68" s="42"/>
      <c r="B68" s="96" t="s">
        <v>610</v>
      </c>
      <c r="C68" s="42" t="s">
        <v>24</v>
      </c>
    </row>
    <row r="69" spans="1:3" ht="12.75">
      <c r="A69" s="42"/>
      <c r="B69" s="96" t="s">
        <v>611</v>
      </c>
      <c r="C69" s="42" t="s">
        <v>362</v>
      </c>
    </row>
    <row r="70" spans="1:3" ht="12.75">
      <c r="A70" s="42"/>
      <c r="B70" s="96" t="s">
        <v>612</v>
      </c>
      <c r="C70" s="42" t="s">
        <v>362</v>
      </c>
    </row>
    <row r="71" spans="1:3" ht="12.75">
      <c r="A71" s="42"/>
      <c r="B71" s="96"/>
      <c r="C71" s="42"/>
    </row>
    <row r="72" spans="1:3" ht="12.75">
      <c r="A72" s="42"/>
      <c r="B72" s="96"/>
      <c r="C72" s="42"/>
    </row>
    <row r="73" spans="1:3" ht="12.75">
      <c r="A73" s="42"/>
      <c r="B73" s="96"/>
      <c r="C73" s="42"/>
    </row>
    <row r="74" spans="1:3" ht="12.75">
      <c r="A74" s="42"/>
      <c r="B74" s="96" t="s">
        <v>25</v>
      </c>
      <c r="C74" s="56" t="s">
        <v>563</v>
      </c>
    </row>
    <row r="75" spans="1:3" ht="12.75">
      <c r="A75" s="42"/>
      <c r="B75" s="96" t="s">
        <v>26</v>
      </c>
      <c r="C75" s="42" t="s">
        <v>24</v>
      </c>
    </row>
    <row r="76" spans="1:3" ht="12.75">
      <c r="A76" s="42"/>
      <c r="B76" s="96" t="s">
        <v>27</v>
      </c>
      <c r="C76" s="42" t="s">
        <v>24</v>
      </c>
    </row>
    <row r="77" spans="1:3" ht="12.75">
      <c r="A77" s="42"/>
      <c r="B77" s="96" t="s">
        <v>28</v>
      </c>
      <c r="C77" s="42" t="s">
        <v>362</v>
      </c>
    </row>
    <row r="78" spans="1:3" ht="12.75">
      <c r="A78" s="42"/>
      <c r="B78" s="96" t="s">
        <v>29</v>
      </c>
      <c r="C78" s="42" t="s">
        <v>362</v>
      </c>
    </row>
    <row r="79" spans="1:3" ht="12.75">
      <c r="A79" s="42"/>
      <c r="B79" s="96" t="s">
        <v>613</v>
      </c>
      <c r="C79" s="56" t="s">
        <v>414</v>
      </c>
    </row>
    <row r="80" spans="1:3" ht="12.75">
      <c r="A80" s="42"/>
      <c r="B80" s="96" t="s">
        <v>614</v>
      </c>
      <c r="C80" s="42" t="s">
        <v>24</v>
      </c>
    </row>
    <row r="81" spans="1:3" ht="12.75">
      <c r="A81" s="42"/>
      <c r="B81" s="96" t="s">
        <v>615</v>
      </c>
      <c r="C81" s="42" t="s">
        <v>24</v>
      </c>
    </row>
    <row r="82" spans="1:3" ht="12.75">
      <c r="A82" s="42"/>
      <c r="B82" s="96" t="s">
        <v>616</v>
      </c>
      <c r="C82" s="42" t="s">
        <v>362</v>
      </c>
    </row>
    <row r="83" spans="1:3" ht="12.75">
      <c r="A83" s="42"/>
      <c r="B83" s="96" t="s">
        <v>617</v>
      </c>
      <c r="C83" s="42" t="s">
        <v>362</v>
      </c>
    </row>
    <row r="84" spans="1:3" ht="12.75">
      <c r="A84" s="42"/>
      <c r="B84" s="96"/>
      <c r="C84" s="42"/>
    </row>
    <row r="85" spans="1:3" ht="12.75">
      <c r="A85" s="42"/>
      <c r="B85" s="96"/>
      <c r="C85" s="42"/>
    </row>
    <row r="86" spans="1:3" ht="12.75">
      <c r="A86" s="42"/>
      <c r="B86" s="96" t="s">
        <v>30</v>
      </c>
      <c r="C86" s="56" t="s">
        <v>565</v>
      </c>
    </row>
    <row r="87" spans="1:3" ht="12.75">
      <c r="A87" s="42"/>
      <c r="B87" s="96"/>
      <c r="C87" s="42" t="s">
        <v>332</v>
      </c>
    </row>
    <row r="88" spans="1:3" ht="12.75">
      <c r="A88" s="42"/>
      <c r="B88" s="96"/>
      <c r="C88" s="42" t="s">
        <v>716</v>
      </c>
    </row>
    <row r="89" spans="1:3" ht="12.75">
      <c r="A89" s="42"/>
      <c r="B89" s="96"/>
      <c r="C89" s="42" t="s">
        <v>333</v>
      </c>
    </row>
    <row r="90" spans="1:3" ht="12.75">
      <c r="A90" s="42"/>
      <c r="B90" s="96"/>
      <c r="C90" s="42"/>
    </row>
    <row r="91" spans="1:3" ht="12.75">
      <c r="A91" s="42"/>
      <c r="B91" s="96" t="s">
        <v>119</v>
      </c>
      <c r="C91" s="56" t="s">
        <v>566</v>
      </c>
    </row>
    <row r="92" spans="1:3" ht="12.75">
      <c r="A92" s="42"/>
      <c r="B92" s="96"/>
      <c r="C92" s="42" t="s">
        <v>331</v>
      </c>
    </row>
    <row r="93" spans="1:3" ht="12.75">
      <c r="A93" s="42"/>
      <c r="B93" s="96"/>
      <c r="C93" s="42" t="s">
        <v>717</v>
      </c>
    </row>
    <row r="94" spans="1:3" ht="12.75">
      <c r="A94" s="42"/>
      <c r="B94" s="96"/>
      <c r="C94" s="42"/>
    </row>
    <row r="95" spans="1:3" ht="12.75">
      <c r="A95" s="42"/>
      <c r="B95" s="94" t="s">
        <v>120</v>
      </c>
      <c r="C95" s="56" t="s">
        <v>370</v>
      </c>
    </row>
    <row r="96" spans="1:3" ht="12.75">
      <c r="A96" s="42"/>
      <c r="B96" s="95"/>
      <c r="C96" s="42" t="s">
        <v>121</v>
      </c>
    </row>
    <row r="97" spans="1:3" ht="12.75">
      <c r="A97" s="42"/>
      <c r="B97" s="95"/>
      <c r="C97" s="42" t="s">
        <v>122</v>
      </c>
    </row>
    <row r="98" spans="1:3" ht="12.75">
      <c r="A98" s="42"/>
      <c r="B98" s="96" t="s">
        <v>123</v>
      </c>
      <c r="C98" s="56" t="s">
        <v>371</v>
      </c>
    </row>
    <row r="99" spans="1:3" ht="12.75">
      <c r="A99" s="42"/>
      <c r="B99" s="95"/>
      <c r="C99" s="42" t="s">
        <v>125</v>
      </c>
    </row>
    <row r="100" spans="1:3" ht="12.75">
      <c r="A100" s="42"/>
      <c r="B100" s="96" t="s">
        <v>126</v>
      </c>
      <c r="C100" s="56" t="s">
        <v>372</v>
      </c>
    </row>
    <row r="101" spans="1:3" ht="12.75">
      <c r="A101" s="42"/>
      <c r="B101" s="95"/>
      <c r="C101" s="42" t="s">
        <v>127</v>
      </c>
    </row>
    <row r="102" spans="1:3" ht="12.75">
      <c r="A102" s="42"/>
      <c r="B102" s="95"/>
      <c r="C102" s="42" t="s">
        <v>128</v>
      </c>
    </row>
    <row r="103" spans="1:3" ht="12.75">
      <c r="A103" s="42"/>
      <c r="B103" s="96" t="s">
        <v>129</v>
      </c>
      <c r="C103" s="56" t="s">
        <v>718</v>
      </c>
    </row>
    <row r="104" spans="1:3" ht="12.75">
      <c r="A104" s="42"/>
      <c r="B104" s="96"/>
      <c r="C104" s="42" t="s">
        <v>130</v>
      </c>
    </row>
    <row r="105" spans="1:3" ht="12.75">
      <c r="A105" s="42"/>
      <c r="B105" s="96" t="s">
        <v>131</v>
      </c>
      <c r="C105" s="56" t="s">
        <v>446</v>
      </c>
    </row>
    <row r="106" spans="1:3" ht="12.75">
      <c r="A106" s="42"/>
      <c r="B106" s="96"/>
      <c r="C106" s="42" t="s">
        <v>132</v>
      </c>
    </row>
    <row r="107" spans="1:3" ht="12.75">
      <c r="A107" s="42"/>
      <c r="B107" s="96"/>
      <c r="C107" s="42" t="s">
        <v>133</v>
      </c>
    </row>
    <row r="108" spans="1:3" ht="12.75">
      <c r="A108" s="42"/>
      <c r="B108" s="96"/>
      <c r="C108" s="42"/>
    </row>
    <row r="109" spans="1:3" ht="12.75">
      <c r="A109" s="42"/>
      <c r="B109" s="96" t="s">
        <v>134</v>
      </c>
      <c r="C109" s="56" t="s">
        <v>135</v>
      </c>
    </row>
    <row r="110" spans="1:3" ht="12.75">
      <c r="A110" s="42"/>
      <c r="B110" s="96" t="s">
        <v>139</v>
      </c>
      <c r="C110" s="56" t="s">
        <v>447</v>
      </c>
    </row>
    <row r="111" spans="1:3" ht="12.75">
      <c r="A111" s="42"/>
      <c r="B111" s="96"/>
      <c r="C111" s="42" t="s">
        <v>719</v>
      </c>
    </row>
    <row r="112" spans="1:3" ht="12.75">
      <c r="A112" s="42"/>
      <c r="B112" s="96"/>
      <c r="C112" s="42" t="s">
        <v>140</v>
      </c>
    </row>
    <row r="113" spans="1:3" ht="12.75">
      <c r="A113" s="42"/>
      <c r="B113" s="96" t="s">
        <v>141</v>
      </c>
      <c r="C113" s="56" t="s">
        <v>448</v>
      </c>
    </row>
    <row r="114" spans="1:3" ht="12.75">
      <c r="A114" s="42"/>
      <c r="B114" s="96"/>
      <c r="C114" s="42" t="s">
        <v>142</v>
      </c>
    </row>
    <row r="115" spans="1:3" ht="12.75">
      <c r="A115" s="42"/>
      <c r="B115" s="96"/>
      <c r="C115" s="42"/>
    </row>
    <row r="116" spans="1:3" ht="12.75">
      <c r="A116" s="42"/>
      <c r="B116" s="96"/>
      <c r="C116" s="42"/>
    </row>
    <row r="117" spans="1:3" ht="12.75">
      <c r="A117" s="42"/>
      <c r="B117" s="96"/>
      <c r="C117" s="42"/>
    </row>
    <row r="118" spans="1:3" ht="12.75">
      <c r="A118" s="42"/>
      <c r="B118" s="96"/>
      <c r="C118" s="42"/>
    </row>
    <row r="119" spans="1:3" ht="12.75">
      <c r="A119" s="42"/>
      <c r="B119" s="96" t="s">
        <v>143</v>
      </c>
      <c r="C119" s="56" t="s">
        <v>144</v>
      </c>
    </row>
    <row r="120" spans="1:3" ht="12.75">
      <c r="A120" s="42"/>
      <c r="B120" s="96"/>
      <c r="C120" s="56"/>
    </row>
    <row r="121" spans="1:3" ht="12.75">
      <c r="A121" s="42"/>
      <c r="B121" s="96" t="s">
        <v>145</v>
      </c>
      <c r="C121" s="56" t="s">
        <v>449</v>
      </c>
    </row>
    <row r="122" spans="1:3" ht="12.75">
      <c r="A122" s="42"/>
      <c r="B122" s="96" t="s">
        <v>146</v>
      </c>
      <c r="C122" s="56" t="s">
        <v>720</v>
      </c>
    </row>
    <row r="123" spans="1:3" ht="12.75">
      <c r="A123" s="42"/>
      <c r="B123" s="96"/>
      <c r="C123" s="42" t="s">
        <v>147</v>
      </c>
    </row>
    <row r="124" spans="1:3" ht="12.75">
      <c r="A124" s="42"/>
      <c r="B124" s="96" t="s">
        <v>148</v>
      </c>
      <c r="C124" s="56" t="s">
        <v>721</v>
      </c>
    </row>
    <row r="125" spans="1:3" ht="12.75">
      <c r="A125" s="42"/>
      <c r="B125" s="95"/>
      <c r="C125" s="42" t="s">
        <v>149</v>
      </c>
    </row>
    <row r="126" spans="1:3" ht="12.75">
      <c r="A126" s="42"/>
      <c r="B126" s="95"/>
      <c r="C126" s="42"/>
    </row>
    <row r="127" spans="1:3" ht="12.75">
      <c r="A127" s="42"/>
      <c r="B127" s="96" t="s">
        <v>150</v>
      </c>
      <c r="C127" s="56" t="s">
        <v>151</v>
      </c>
    </row>
    <row r="128" spans="1:3" ht="12.75">
      <c r="A128" s="42"/>
      <c r="B128" s="96" t="s">
        <v>618</v>
      </c>
      <c r="C128" s="56" t="s">
        <v>619</v>
      </c>
    </row>
    <row r="129" spans="1:3" ht="12.75">
      <c r="A129" s="42"/>
      <c r="B129" s="42"/>
      <c r="C129" s="42" t="s">
        <v>620</v>
      </c>
    </row>
    <row r="130" spans="1:3" ht="12.75">
      <c r="A130" s="42"/>
      <c r="B130" s="42"/>
      <c r="C130" s="42"/>
    </row>
    <row r="131" spans="1:3" ht="12.75">
      <c r="A131" s="42"/>
      <c r="B131" s="96" t="s">
        <v>152</v>
      </c>
      <c r="C131" s="56" t="s">
        <v>153</v>
      </c>
    </row>
    <row r="132" spans="1:3" ht="12.75">
      <c r="A132" s="42"/>
      <c r="B132" s="96" t="s">
        <v>154</v>
      </c>
      <c r="C132" s="56" t="s">
        <v>450</v>
      </c>
    </row>
    <row r="133" spans="1:3" ht="12.75">
      <c r="A133" s="42"/>
      <c r="B133" s="96"/>
      <c r="C133" s="42" t="s">
        <v>156</v>
      </c>
    </row>
    <row r="134" spans="1:3" ht="12.75">
      <c r="A134" s="42"/>
      <c r="B134" s="95"/>
      <c r="C134" s="42" t="s">
        <v>159</v>
      </c>
    </row>
    <row r="135" spans="1:3" ht="12.75">
      <c r="A135" s="42"/>
      <c r="B135" s="95"/>
      <c r="C135" s="42"/>
    </row>
    <row r="136" spans="1:3" ht="12.75">
      <c r="A136" s="42"/>
      <c r="B136" s="96" t="s">
        <v>160</v>
      </c>
      <c r="C136" s="56" t="s">
        <v>161</v>
      </c>
    </row>
    <row r="137" spans="1:3" ht="12.75">
      <c r="A137" s="42"/>
      <c r="B137" s="96" t="s">
        <v>300</v>
      </c>
      <c r="C137" s="56" t="s">
        <v>301</v>
      </c>
    </row>
    <row r="138" spans="1:3" ht="12.75">
      <c r="A138" s="42"/>
      <c r="B138" s="96"/>
      <c r="C138" s="42" t="s">
        <v>302</v>
      </c>
    </row>
    <row r="139" spans="1:3" ht="12.75">
      <c r="A139" s="42"/>
      <c r="B139" s="96" t="s">
        <v>162</v>
      </c>
      <c r="C139" s="56" t="s">
        <v>303</v>
      </c>
    </row>
    <row r="140" spans="1:3" ht="12.75">
      <c r="A140" s="42"/>
      <c r="B140" s="96"/>
      <c r="C140" s="42" t="s">
        <v>165</v>
      </c>
    </row>
    <row r="141" spans="1:3" ht="12.75">
      <c r="A141" s="42"/>
      <c r="B141" s="96"/>
      <c r="C141" s="42" t="s">
        <v>166</v>
      </c>
    </row>
    <row r="142" spans="1:3" ht="12.75">
      <c r="A142" s="42"/>
      <c r="B142" s="97" t="s">
        <v>636</v>
      </c>
      <c r="C142" s="97" t="s">
        <v>451</v>
      </c>
    </row>
    <row r="143" spans="1:3" ht="12.75">
      <c r="A143" s="42"/>
      <c r="B143" s="96"/>
      <c r="C143" s="42" t="s">
        <v>637</v>
      </c>
    </row>
    <row r="144" spans="1:3" ht="12.75">
      <c r="A144" s="42"/>
      <c r="B144" s="96"/>
      <c r="C144" s="42"/>
    </row>
    <row r="145" spans="1:3" ht="12.75">
      <c r="A145" s="42"/>
      <c r="B145" s="96" t="s">
        <v>167</v>
      </c>
      <c r="C145" s="56" t="s">
        <v>168</v>
      </c>
    </row>
    <row r="146" spans="1:3" ht="12.75">
      <c r="A146" s="42"/>
      <c r="B146" s="96" t="s">
        <v>325</v>
      </c>
      <c r="C146" s="56" t="s">
        <v>326</v>
      </c>
    </row>
    <row r="147" spans="1:3" ht="12.75">
      <c r="A147" s="42"/>
      <c r="B147" s="96"/>
      <c r="C147" s="42" t="s">
        <v>327</v>
      </c>
    </row>
    <row r="148" spans="1:3" ht="12.75">
      <c r="A148" s="42"/>
      <c r="B148" s="96"/>
      <c r="C148" s="42" t="s">
        <v>328</v>
      </c>
    </row>
    <row r="149" spans="1:3" ht="12.75">
      <c r="A149" s="42"/>
      <c r="B149" s="96" t="s">
        <v>169</v>
      </c>
      <c r="C149" s="56" t="s">
        <v>452</v>
      </c>
    </row>
    <row r="150" spans="1:3" ht="12.75">
      <c r="A150" s="42"/>
      <c r="B150" s="96"/>
      <c r="C150" s="42" t="s">
        <v>170</v>
      </c>
    </row>
    <row r="151" spans="1:3" ht="12.75">
      <c r="A151" s="42"/>
      <c r="B151" s="96"/>
      <c r="C151" s="42"/>
    </row>
    <row r="152" spans="1:3" ht="12.75">
      <c r="A152" s="42"/>
      <c r="B152" s="96" t="s">
        <v>171</v>
      </c>
      <c r="C152" s="56" t="s">
        <v>567</v>
      </c>
    </row>
    <row r="153" spans="1:3" ht="12.75">
      <c r="A153" s="42"/>
      <c r="B153" s="96"/>
      <c r="C153" s="42" t="s">
        <v>334</v>
      </c>
    </row>
    <row r="154" spans="1:3" ht="12.75">
      <c r="A154" s="42"/>
      <c r="B154" s="96"/>
      <c r="C154" s="42" t="s">
        <v>172</v>
      </c>
    </row>
    <row r="155" spans="1:3" ht="12.75">
      <c r="A155" s="42"/>
      <c r="B155" s="96"/>
      <c r="C155" s="42"/>
    </row>
    <row r="156" spans="1:3" ht="12.75">
      <c r="A156" s="42"/>
      <c r="B156" s="96"/>
      <c r="C156" s="42"/>
    </row>
    <row r="157" spans="1:3" ht="12.75">
      <c r="A157" s="42"/>
      <c r="B157" s="96"/>
      <c r="C157" s="42"/>
    </row>
    <row r="158" spans="1:3" ht="12.75">
      <c r="A158" s="42"/>
      <c r="B158" s="96"/>
      <c r="C158" s="42"/>
    </row>
    <row r="159" spans="1:3" ht="12.75">
      <c r="A159" s="42"/>
      <c r="B159" s="96"/>
      <c r="C159" s="42"/>
    </row>
    <row r="160" spans="1:3" ht="12.75">
      <c r="A160" s="42"/>
      <c r="B160" s="96"/>
      <c r="C160" s="42"/>
    </row>
    <row r="161" spans="1:3" ht="12.75">
      <c r="A161" s="42"/>
      <c r="B161" s="96" t="s">
        <v>173</v>
      </c>
      <c r="C161" s="56" t="s">
        <v>174</v>
      </c>
    </row>
    <row r="162" spans="1:3" ht="12.75">
      <c r="A162" s="42"/>
      <c r="B162" s="96" t="s">
        <v>175</v>
      </c>
      <c r="C162" s="56" t="s">
        <v>453</v>
      </c>
    </row>
    <row r="163" spans="1:3" ht="12.75">
      <c r="A163" s="42"/>
      <c r="B163" s="96"/>
      <c r="C163" s="42" t="s">
        <v>176</v>
      </c>
    </row>
    <row r="164" spans="1:3" ht="12.75">
      <c r="A164" s="42"/>
      <c r="B164" s="96"/>
      <c r="C164" s="42" t="s">
        <v>177</v>
      </c>
    </row>
    <row r="165" spans="1:3" ht="12.75">
      <c r="A165" s="42"/>
      <c r="B165" s="42"/>
      <c r="C165" s="42" t="s">
        <v>178</v>
      </c>
    </row>
    <row r="166" spans="1:3" ht="12.75">
      <c r="A166" s="42"/>
      <c r="B166" s="42"/>
      <c r="C166" s="42"/>
    </row>
    <row r="167" spans="1:3" ht="12.75">
      <c r="A167" s="42"/>
      <c r="B167" s="94" t="s">
        <v>179</v>
      </c>
      <c r="C167" s="56" t="s">
        <v>568</v>
      </c>
    </row>
    <row r="168" spans="1:3" ht="12.75">
      <c r="A168" s="42"/>
      <c r="B168" s="94"/>
      <c r="C168" s="56"/>
    </row>
    <row r="169" spans="1:3" ht="12.75">
      <c r="A169" s="42"/>
      <c r="B169" s="97" t="s">
        <v>638</v>
      </c>
      <c r="C169" s="56" t="s">
        <v>454</v>
      </c>
    </row>
    <row r="170" spans="1:3" ht="12.75">
      <c r="A170" s="42"/>
      <c r="B170" s="94"/>
      <c r="C170" s="42" t="s">
        <v>639</v>
      </c>
    </row>
    <row r="171" spans="1:3" ht="12.75">
      <c r="A171" s="42"/>
      <c r="B171" s="94" t="s">
        <v>180</v>
      </c>
      <c r="C171" s="56" t="s">
        <v>455</v>
      </c>
    </row>
    <row r="172" spans="1:3" ht="12.75">
      <c r="A172" s="42"/>
      <c r="B172" s="94"/>
      <c r="C172" s="42" t="s">
        <v>181</v>
      </c>
    </row>
    <row r="173" spans="1:3" ht="12.75">
      <c r="A173" s="42"/>
      <c r="B173" s="94"/>
      <c r="C173" s="42"/>
    </row>
    <row r="174" spans="1:3" ht="12.75">
      <c r="A174" s="42"/>
      <c r="B174" s="94" t="s">
        <v>182</v>
      </c>
      <c r="C174" s="56" t="s">
        <v>183</v>
      </c>
    </row>
    <row r="175" spans="1:3" ht="12.75">
      <c r="A175" s="42"/>
      <c r="B175" s="94" t="s">
        <v>184</v>
      </c>
      <c r="C175" s="56" t="s">
        <v>456</v>
      </c>
    </row>
    <row r="176" spans="1:3" ht="12.75">
      <c r="A176" s="42"/>
      <c r="B176" s="94"/>
      <c r="C176" s="42" t="s">
        <v>185</v>
      </c>
    </row>
    <row r="177" spans="1:3" ht="12.75">
      <c r="A177" s="42"/>
      <c r="B177" s="94"/>
      <c r="C177" s="42"/>
    </row>
    <row r="178" spans="1:3" ht="12.75">
      <c r="A178" s="42"/>
      <c r="B178" s="94" t="s">
        <v>186</v>
      </c>
      <c r="C178" s="56" t="s">
        <v>569</v>
      </c>
    </row>
    <row r="179" spans="1:3" ht="12.75">
      <c r="A179" s="42"/>
      <c r="B179" s="94"/>
      <c r="C179" s="56"/>
    </row>
    <row r="180" spans="1:3" ht="12.75">
      <c r="A180" s="42"/>
      <c r="B180" s="94" t="s">
        <v>190</v>
      </c>
      <c r="C180" s="56" t="s">
        <v>191</v>
      </c>
    </row>
    <row r="181" spans="1:3" ht="12.75">
      <c r="A181" s="42"/>
      <c r="B181" s="94" t="s">
        <v>192</v>
      </c>
      <c r="C181" s="56" t="s">
        <v>457</v>
      </c>
    </row>
    <row r="182" spans="1:3" ht="12.75">
      <c r="A182" s="42"/>
      <c r="B182" s="94"/>
      <c r="C182" s="42" t="s">
        <v>193</v>
      </c>
    </row>
    <row r="183" spans="1:3" ht="12.75">
      <c r="A183" s="42"/>
      <c r="B183" s="94" t="s">
        <v>194</v>
      </c>
      <c r="C183" s="56" t="s">
        <v>458</v>
      </c>
    </row>
    <row r="184" spans="1:3" ht="12.75">
      <c r="A184" s="42"/>
      <c r="B184" s="94"/>
      <c r="C184" s="42" t="s">
        <v>195</v>
      </c>
    </row>
    <row r="185" spans="1:3" ht="12.75">
      <c r="A185" s="42"/>
      <c r="B185" s="94" t="s">
        <v>196</v>
      </c>
      <c r="C185" s="56" t="s">
        <v>459</v>
      </c>
    </row>
    <row r="186" spans="1:3" ht="12.75">
      <c r="A186" s="42"/>
      <c r="B186" s="94"/>
      <c r="C186" s="42" t="s">
        <v>197</v>
      </c>
    </row>
    <row r="187" spans="1:3" ht="12.75">
      <c r="A187" s="42"/>
      <c r="B187" s="42"/>
      <c r="C187" s="42" t="s">
        <v>198</v>
      </c>
    </row>
    <row r="188" spans="1:3" ht="12.75">
      <c r="A188" s="42"/>
      <c r="B188" s="42"/>
      <c r="C188" s="42"/>
    </row>
    <row r="189" spans="1:3" ht="12.75">
      <c r="A189" s="42"/>
      <c r="B189" s="42"/>
      <c r="C189" s="42"/>
    </row>
    <row r="190" spans="1:3" ht="12.75">
      <c r="A190" s="42"/>
      <c r="B190" s="94" t="s">
        <v>199</v>
      </c>
      <c r="C190" s="56" t="s">
        <v>200</v>
      </c>
    </row>
    <row r="191" spans="1:3" ht="12.75">
      <c r="A191" s="42"/>
      <c r="B191" s="94" t="s">
        <v>201</v>
      </c>
      <c r="C191" s="56" t="s">
        <v>460</v>
      </c>
    </row>
    <row r="192" spans="1:3" ht="12.75">
      <c r="A192" s="42"/>
      <c r="B192" s="94"/>
      <c r="C192" s="42" t="s">
        <v>203</v>
      </c>
    </row>
    <row r="193" spans="1:3" ht="12.75">
      <c r="A193" s="42"/>
      <c r="B193" s="94"/>
      <c r="C193" s="42"/>
    </row>
    <row r="194" spans="1:3" ht="12.75">
      <c r="A194" s="42"/>
      <c r="B194" s="94" t="s">
        <v>204</v>
      </c>
      <c r="C194" s="56" t="s">
        <v>205</v>
      </c>
    </row>
    <row r="195" spans="1:3" ht="12.75">
      <c r="A195" s="42"/>
      <c r="B195" s="94" t="s">
        <v>206</v>
      </c>
      <c r="C195" s="56" t="s">
        <v>461</v>
      </c>
    </row>
    <row r="196" spans="1:3" ht="12.75">
      <c r="A196" s="42"/>
      <c r="B196" s="94"/>
      <c r="C196" s="42" t="s">
        <v>207</v>
      </c>
    </row>
    <row r="197" spans="1:3" ht="12.75">
      <c r="A197" s="42"/>
      <c r="B197" s="94"/>
      <c r="C197" s="42"/>
    </row>
    <row r="198" spans="1:3" ht="12.75">
      <c r="A198" s="42"/>
      <c r="B198" s="94"/>
      <c r="C198" s="42"/>
    </row>
    <row r="199" spans="1:3" ht="12.75">
      <c r="A199" s="42"/>
      <c r="B199" s="94"/>
      <c r="C199" s="42"/>
    </row>
    <row r="200" spans="1:3" ht="12.75">
      <c r="A200" s="42"/>
      <c r="B200" s="94"/>
      <c r="C200" s="42"/>
    </row>
    <row r="201" spans="1:3" ht="12.75">
      <c r="A201" s="42"/>
      <c r="B201" s="94"/>
      <c r="C201" s="42"/>
    </row>
    <row r="202" spans="1:3" ht="12.75">
      <c r="A202" s="42"/>
      <c r="B202" s="94" t="s">
        <v>208</v>
      </c>
      <c r="C202" s="56" t="s">
        <v>365</v>
      </c>
    </row>
    <row r="203" spans="1:3" ht="12.75">
      <c r="A203" s="42"/>
      <c r="B203" s="94" t="s">
        <v>209</v>
      </c>
      <c r="C203" s="56" t="s">
        <v>462</v>
      </c>
    </row>
    <row r="204" spans="1:3" ht="12.75">
      <c r="A204" s="42"/>
      <c r="B204" s="94"/>
      <c r="C204" s="42" t="s">
        <v>212</v>
      </c>
    </row>
    <row r="205" spans="1:3" ht="12.75">
      <c r="A205" s="42"/>
      <c r="B205" s="94"/>
      <c r="C205" s="42" t="s">
        <v>213</v>
      </c>
    </row>
    <row r="206" spans="1:3" ht="12.75">
      <c r="A206" s="42"/>
      <c r="B206" s="94"/>
      <c r="C206" s="187"/>
    </row>
    <row r="207" spans="1:3" ht="12.75">
      <c r="A207" s="42"/>
      <c r="B207" s="94" t="s">
        <v>214</v>
      </c>
      <c r="C207" s="56" t="s">
        <v>570</v>
      </c>
    </row>
    <row r="208" spans="1:3" ht="12.75">
      <c r="A208" s="42"/>
      <c r="B208" s="94" t="s">
        <v>215</v>
      </c>
      <c r="C208" s="56" t="s">
        <v>366</v>
      </c>
    </row>
    <row r="209" spans="1:3" ht="12.75">
      <c r="A209" s="42"/>
      <c r="B209" s="94" t="s">
        <v>216</v>
      </c>
      <c r="C209" s="56" t="s">
        <v>463</v>
      </c>
    </row>
    <row r="210" spans="1:3" ht="12.75">
      <c r="A210" s="42"/>
      <c r="B210" s="94"/>
      <c r="C210" s="42" t="s">
        <v>217</v>
      </c>
    </row>
    <row r="211" spans="1:3" ht="12.75">
      <c r="A211" s="42"/>
      <c r="B211" s="94"/>
      <c r="C211" s="42" t="s">
        <v>218</v>
      </c>
    </row>
    <row r="212" spans="1:3" ht="12.75">
      <c r="A212" s="42"/>
      <c r="B212" s="94" t="s">
        <v>640</v>
      </c>
      <c r="C212" s="97" t="s">
        <v>641</v>
      </c>
    </row>
    <row r="213" spans="1:3" ht="12.75">
      <c r="A213" s="42"/>
      <c r="B213" s="94"/>
      <c r="C213" s="98" t="s">
        <v>621</v>
      </c>
    </row>
    <row r="214" spans="1:3" ht="12.75">
      <c r="A214" s="42"/>
      <c r="B214" s="94"/>
      <c r="C214" s="42" t="s">
        <v>622</v>
      </c>
    </row>
    <row r="215" spans="1:3" ht="12.75">
      <c r="A215" s="42"/>
      <c r="B215" s="94"/>
      <c r="C215" s="99" t="s">
        <v>623</v>
      </c>
    </row>
    <row r="216" spans="1:3" ht="12.75">
      <c r="A216" s="42"/>
      <c r="B216" s="94"/>
      <c r="C216" s="99"/>
    </row>
    <row r="217" spans="1:3" ht="12.75">
      <c r="A217" s="42"/>
      <c r="B217" s="94" t="s">
        <v>219</v>
      </c>
      <c r="C217" s="56" t="s">
        <v>220</v>
      </c>
    </row>
    <row r="218" spans="1:3" ht="12.75">
      <c r="A218" s="42"/>
      <c r="B218" s="94" t="s">
        <v>221</v>
      </c>
      <c r="C218" s="56" t="s">
        <v>222</v>
      </c>
    </row>
    <row r="219" spans="1:3" ht="12.75">
      <c r="A219" s="42"/>
      <c r="B219" s="94" t="s">
        <v>223</v>
      </c>
      <c r="C219" s="56" t="s">
        <v>464</v>
      </c>
    </row>
    <row r="220" spans="1:3" ht="12.75">
      <c r="A220" s="42"/>
      <c r="B220" s="94"/>
      <c r="C220" s="42" t="s">
        <v>224</v>
      </c>
    </row>
    <row r="221" spans="1:3" ht="12.75">
      <c r="A221" s="42"/>
      <c r="B221" s="94"/>
      <c r="C221" s="42" t="s">
        <v>225</v>
      </c>
    </row>
    <row r="222" spans="1:3" ht="12.75">
      <c r="A222" s="42"/>
      <c r="B222" s="94"/>
      <c r="C222" s="42" t="s">
        <v>226</v>
      </c>
    </row>
    <row r="223" spans="1:3" ht="12.75">
      <c r="A223" s="42"/>
      <c r="B223" s="94" t="s">
        <v>228</v>
      </c>
      <c r="C223" s="56" t="s">
        <v>465</v>
      </c>
    </row>
    <row r="224" spans="1:3" ht="12.75">
      <c r="A224" s="42"/>
      <c r="B224" s="100"/>
      <c r="C224" s="42" t="s">
        <v>229</v>
      </c>
    </row>
    <row r="225" spans="1:3" ht="12.75">
      <c r="A225" s="42"/>
      <c r="B225" s="94"/>
      <c r="C225" s="42" t="s">
        <v>624</v>
      </c>
    </row>
    <row r="226" spans="1:3" ht="12.75">
      <c r="A226" s="42"/>
      <c r="B226" s="94"/>
      <c r="C226" s="42" t="s">
        <v>625</v>
      </c>
    </row>
    <row r="227" spans="1:3" ht="12.75">
      <c r="A227" s="42"/>
      <c r="B227" s="94" t="s">
        <v>230</v>
      </c>
      <c r="C227" s="56" t="s">
        <v>466</v>
      </c>
    </row>
    <row r="228" spans="1:3" ht="12.75">
      <c r="A228" s="42"/>
      <c r="B228" s="94"/>
      <c r="C228" s="42" t="s">
        <v>231</v>
      </c>
    </row>
    <row r="229" spans="1:3" ht="12.75">
      <c r="A229" s="42"/>
      <c r="B229" s="94"/>
      <c r="C229" s="42" t="s">
        <v>232</v>
      </c>
    </row>
    <row r="230" spans="1:3" ht="12.75">
      <c r="A230" s="42"/>
      <c r="B230" s="94" t="s">
        <v>233</v>
      </c>
      <c r="C230" s="56" t="s">
        <v>472</v>
      </c>
    </row>
    <row r="231" spans="1:3" ht="12.75">
      <c r="A231" s="42"/>
      <c r="B231" s="94"/>
      <c r="C231" s="42" t="s">
        <v>722</v>
      </c>
    </row>
    <row r="232" ht="12.75">
      <c r="C232" s="42" t="s">
        <v>234</v>
      </c>
    </row>
    <row r="233" spans="1:3" ht="12.75">
      <c r="A233" s="42"/>
      <c r="B233" s="94" t="s">
        <v>478</v>
      </c>
      <c r="C233" s="56" t="s">
        <v>479</v>
      </c>
    </row>
    <row r="234" spans="1:3" ht="12.75">
      <c r="A234" s="42"/>
      <c r="B234" s="94" t="s">
        <v>235</v>
      </c>
      <c r="C234" s="56" t="s">
        <v>473</v>
      </c>
    </row>
    <row r="235" spans="1:3" ht="12.75">
      <c r="A235" s="42"/>
      <c r="B235" s="94"/>
      <c r="C235" s="42" t="s">
        <v>236</v>
      </c>
    </row>
    <row r="236" spans="1:3" ht="12.75">
      <c r="A236" s="42"/>
      <c r="B236" s="94"/>
      <c r="C236" s="42" t="s">
        <v>237</v>
      </c>
    </row>
    <row r="237" spans="1:3" ht="12.75">
      <c r="A237" s="42"/>
      <c r="B237" s="94"/>
      <c r="C237" s="42" t="s">
        <v>238</v>
      </c>
    </row>
    <row r="238" spans="1:3" ht="12.75">
      <c r="A238" s="42"/>
      <c r="B238" s="94"/>
      <c r="C238" s="42"/>
    </row>
    <row r="239" spans="1:3" ht="12.75">
      <c r="A239" s="42"/>
      <c r="B239" s="94"/>
      <c r="C239" s="42"/>
    </row>
    <row r="240" spans="1:3" ht="12.75">
      <c r="A240" s="42"/>
      <c r="B240" s="94"/>
      <c r="C240" s="42"/>
    </row>
    <row r="241" spans="1:3" ht="12.75">
      <c r="A241" s="42"/>
      <c r="B241" s="94"/>
      <c r="C241" s="42"/>
    </row>
    <row r="242" spans="1:3" ht="12.75">
      <c r="A242" s="42"/>
      <c r="B242" s="94" t="s">
        <v>256</v>
      </c>
      <c r="C242" s="56" t="s">
        <v>474</v>
      </c>
    </row>
    <row r="243" spans="1:3" ht="12.75">
      <c r="A243" s="42"/>
      <c r="B243" s="94"/>
      <c r="C243" s="42" t="s">
        <v>257</v>
      </c>
    </row>
    <row r="244" spans="1:3" ht="12.75">
      <c r="A244" s="42"/>
      <c r="B244" s="94" t="s">
        <v>258</v>
      </c>
      <c r="C244" s="56" t="s">
        <v>475</v>
      </c>
    </row>
    <row r="245" spans="1:3" ht="12.75">
      <c r="A245" s="42"/>
      <c r="B245" s="94"/>
      <c r="C245" s="42" t="s">
        <v>259</v>
      </c>
    </row>
    <row r="246" spans="1:3" ht="12.75">
      <c r="A246" s="42"/>
      <c r="B246" s="94" t="s">
        <v>260</v>
      </c>
      <c r="C246" s="56" t="s">
        <v>476</v>
      </c>
    </row>
    <row r="247" spans="1:3" ht="12.75">
      <c r="A247" s="42"/>
      <c r="B247" s="94"/>
      <c r="C247" s="42" t="s">
        <v>261</v>
      </c>
    </row>
    <row r="248" spans="1:3" ht="12.75">
      <c r="A248" s="42"/>
      <c r="B248" s="94"/>
      <c r="C248" s="42" t="s">
        <v>262</v>
      </c>
    </row>
    <row r="249" spans="1:3" ht="12.75">
      <c r="A249" s="42"/>
      <c r="B249" s="94" t="s">
        <v>263</v>
      </c>
      <c r="C249" s="56" t="s">
        <v>477</v>
      </c>
    </row>
    <row r="250" spans="1:3" ht="12.75">
      <c r="A250" s="42"/>
      <c r="B250" s="94"/>
      <c r="C250" s="42" t="s">
        <v>264</v>
      </c>
    </row>
    <row r="251" spans="1:3" ht="12.75">
      <c r="A251" s="42"/>
      <c r="B251" s="94"/>
      <c r="C251" s="42"/>
    </row>
    <row r="252" spans="1:3" ht="12.75">
      <c r="A252" s="42"/>
      <c r="B252" s="94" t="s">
        <v>265</v>
      </c>
      <c r="C252" s="56" t="s">
        <v>572</v>
      </c>
    </row>
    <row r="253" spans="1:3" ht="12.75">
      <c r="A253" s="42"/>
      <c r="B253" s="100"/>
      <c r="C253" s="42" t="s">
        <v>330</v>
      </c>
    </row>
    <row r="254" spans="1:3" ht="12.75">
      <c r="A254" s="42"/>
      <c r="B254" s="94"/>
      <c r="C254" s="42"/>
    </row>
    <row r="255" spans="1:3" ht="12.75">
      <c r="A255" s="42"/>
      <c r="B255" s="94" t="s">
        <v>266</v>
      </c>
      <c r="C255" s="56" t="s">
        <v>267</v>
      </c>
    </row>
    <row r="256" spans="1:3" ht="12.75">
      <c r="A256" s="42"/>
      <c r="B256" s="94" t="s">
        <v>268</v>
      </c>
      <c r="C256" s="56" t="s">
        <v>480</v>
      </c>
    </row>
    <row r="257" spans="1:3" ht="12.75">
      <c r="A257" s="42"/>
      <c r="B257" s="94"/>
      <c r="C257" s="42" t="s">
        <v>316</v>
      </c>
    </row>
    <row r="258" spans="1:3" ht="12.75">
      <c r="A258" s="42"/>
      <c r="B258" s="94"/>
      <c r="C258" s="42" t="s">
        <v>317</v>
      </c>
    </row>
    <row r="259" spans="1:3" ht="12.75">
      <c r="A259" s="42"/>
      <c r="B259" s="97" t="s">
        <v>642</v>
      </c>
      <c r="C259" s="97" t="s">
        <v>481</v>
      </c>
    </row>
    <row r="260" spans="1:3" ht="12.75">
      <c r="A260" s="42"/>
      <c r="B260" s="94"/>
      <c r="C260" s="42" t="s">
        <v>643</v>
      </c>
    </row>
    <row r="261" spans="1:3" ht="12.75">
      <c r="A261" s="42"/>
      <c r="B261" s="94"/>
      <c r="C261" s="42"/>
    </row>
    <row r="262" spans="1:3" ht="12.75">
      <c r="A262" s="42"/>
      <c r="B262" s="97" t="s">
        <v>626</v>
      </c>
      <c r="C262" s="56" t="s">
        <v>422</v>
      </c>
    </row>
    <row r="263" spans="1:3" ht="12.75">
      <c r="A263" s="42"/>
      <c r="B263" s="97" t="s">
        <v>627</v>
      </c>
      <c r="C263" s="56" t="s">
        <v>628</v>
      </c>
    </row>
    <row r="264" spans="1:3" ht="12.75">
      <c r="A264" s="42"/>
      <c r="C264" t="s">
        <v>629</v>
      </c>
    </row>
    <row r="265" spans="1:3" ht="12.75">
      <c r="A265" s="42"/>
      <c r="B265" s="42"/>
      <c r="C265" s="42"/>
    </row>
    <row r="266" spans="1:3" ht="12.75">
      <c r="A266" s="42"/>
      <c r="B266" s="94" t="s">
        <v>318</v>
      </c>
      <c r="C266" s="56" t="s">
        <v>573</v>
      </c>
    </row>
    <row r="267" spans="1:3" ht="12.75">
      <c r="A267" s="42"/>
      <c r="B267" s="94"/>
      <c r="C267" s="42" t="s">
        <v>329</v>
      </c>
    </row>
    <row r="268" spans="1:3" ht="12.75">
      <c r="A268" s="42"/>
      <c r="B268" s="94"/>
      <c r="C268" s="42"/>
    </row>
    <row r="269" spans="1:3" ht="12.75">
      <c r="A269" s="42"/>
      <c r="B269" s="94" t="s">
        <v>723</v>
      </c>
      <c r="C269" s="56" t="s">
        <v>136</v>
      </c>
    </row>
    <row r="270" spans="1:3" ht="12.75">
      <c r="A270" s="42"/>
      <c r="B270" s="94" t="s">
        <v>724</v>
      </c>
      <c r="C270" s="56" t="s">
        <v>137</v>
      </c>
    </row>
    <row r="271" spans="1:3" ht="12.75">
      <c r="A271" s="42"/>
      <c r="B271" s="94" t="s">
        <v>725</v>
      </c>
      <c r="C271" s="56" t="s">
        <v>726</v>
      </c>
    </row>
    <row r="272" spans="1:3" ht="12.75">
      <c r="A272" s="42"/>
      <c r="B272" s="94"/>
      <c r="C272" s="42"/>
    </row>
    <row r="273" spans="1:3" ht="12.75">
      <c r="A273" s="42"/>
      <c r="B273" s="94" t="s">
        <v>319</v>
      </c>
      <c r="C273" s="56" t="s">
        <v>320</v>
      </c>
    </row>
    <row r="274" spans="1:3" ht="12.75">
      <c r="A274" s="42"/>
      <c r="B274" s="94"/>
      <c r="C274" s="42" t="s">
        <v>335</v>
      </c>
    </row>
    <row r="275" spans="1:3" ht="12.75">
      <c r="A275" s="42"/>
      <c r="B275" s="94"/>
      <c r="C275" s="42" t="s">
        <v>336</v>
      </c>
    </row>
    <row r="276" spans="1:3" ht="12.75">
      <c r="A276" s="42"/>
      <c r="B276" s="94"/>
      <c r="C276" s="42"/>
    </row>
    <row r="277" spans="1:3" ht="12.75">
      <c r="A277" s="42"/>
      <c r="B277" s="94" t="s">
        <v>321</v>
      </c>
      <c r="C277" s="56" t="s">
        <v>482</v>
      </c>
    </row>
    <row r="278" spans="1:3" ht="12.75">
      <c r="A278" s="42"/>
      <c r="B278" s="94"/>
      <c r="C278" s="42" t="s">
        <v>322</v>
      </c>
    </row>
    <row r="279" spans="1:3" ht="12.75">
      <c r="A279" s="42"/>
      <c r="B279" s="94" t="s">
        <v>630</v>
      </c>
      <c r="C279" s="56" t="s">
        <v>424</v>
      </c>
    </row>
    <row r="280" spans="1:3" ht="12.75">
      <c r="A280" s="42"/>
      <c r="B280" s="94" t="s">
        <v>631</v>
      </c>
      <c r="C280" s="56" t="s">
        <v>426</v>
      </c>
    </row>
  </sheetData>
  <sheetProtection/>
  <mergeCells count="3">
    <mergeCell ref="B3:C3"/>
    <mergeCell ref="B4:C4"/>
    <mergeCell ref="B5:C5"/>
  </mergeCells>
  <printOptions/>
  <pageMargins left="0.2362204724409449" right="0.2362204724409449" top="0.5118110236220472" bottom="0.5118110236220472" header="0.2362204724409449" footer="0.31496062992125984"/>
  <pageSetup firstPageNumber="18" useFirstPageNumber="1" horizontalDpi="1200" verticalDpi="1200" orientation="landscape" paperSize="9" r:id="rId1"/>
  <headerFooter>
    <oddFooter>&amp;C&amp;P</oddFooter>
    <evenFooter>&amp;C&amp;(page)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TEL:22 55 965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COMPUTERIUM</dc:creator>
  <cp:keywords/>
  <dc:description/>
  <cp:lastModifiedBy>guliz.avkan</cp:lastModifiedBy>
  <cp:lastPrinted>2017-04-28T12:35:51Z</cp:lastPrinted>
  <dcterms:created xsi:type="dcterms:W3CDTF">2006-07-13T08:06:47Z</dcterms:created>
  <dcterms:modified xsi:type="dcterms:W3CDTF">2017-05-02T12:57:20Z</dcterms:modified>
  <cp:category/>
  <cp:version/>
  <cp:contentType/>
  <cp:contentStatus/>
</cp:coreProperties>
</file>