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08" activeTab="2"/>
  </bookViews>
  <sheets>
    <sheet name="1-A CETVELİ ÖDENEKLER" sheetId="1" r:id="rId1"/>
    <sheet name="2-B CETVELİ GELİRLER (2)" sheetId="2" r:id="rId2"/>
    <sheet name="3-C CETVELİ KADROLAR" sheetId="3" r:id="rId3"/>
    <sheet name="4-D CETVELİ ARAÇLAR" sheetId="4" r:id="rId4"/>
  </sheets>
  <definedNames>
    <definedName name="_xlnm.Print_Titles" localSheetId="0">'1-A CETVELİ ÖDENEKLER'!$4:$5</definedName>
  </definedNames>
  <calcPr fullCalcOnLoad="1"/>
</workbook>
</file>

<file path=xl/sharedStrings.xml><?xml version="1.0" encoding="utf-8"?>
<sst xmlns="http://schemas.openxmlformats.org/spreadsheetml/2006/main" count="641" uniqueCount="179">
  <si>
    <t>I</t>
  </si>
  <si>
    <t>II</t>
  </si>
  <si>
    <t>PERSONEL GİDERLERİ</t>
  </si>
  <si>
    <t>HİZMET ALIMLARI</t>
  </si>
  <si>
    <t>TEMSİL VE TANITMA GİDERLERİ</t>
  </si>
  <si>
    <t>MENKUL MAL, GAYRİMADDİ HAK ALIM, BAKIM VE ONARIM GİDERLERİ</t>
  </si>
  <si>
    <t>GAYRİMENKUL MAL BAKIM VE ONARIM GİDERLERİ</t>
  </si>
  <si>
    <t>GÖREV GİDERLERİ</t>
  </si>
  <si>
    <t>III</t>
  </si>
  <si>
    <t>EKONOMİK</t>
  </si>
  <si>
    <t>IV</t>
  </si>
  <si>
    <t>TÜKETİME YÖNELİK MAL VE MALZEME ALIMLARI</t>
  </si>
  <si>
    <t xml:space="preserve">  YOLLUKLAR</t>
  </si>
  <si>
    <t>SERMAYE GİDERLERİ</t>
  </si>
  <si>
    <t>GAYRIMENKUL SERMAYE ÜRETİM GİDERLERİ</t>
  </si>
  <si>
    <t>KURUM</t>
  </si>
  <si>
    <t>FONKSİYON</t>
  </si>
  <si>
    <t>FİN</t>
  </si>
  <si>
    <t>ÖDENEĞİN ADI</t>
  </si>
  <si>
    <t>BİLGİ TEKNOLOJİLERİ VE HABERLEŞME KURUMU</t>
  </si>
  <si>
    <t>BİLGİ TEKNOLOJİLERİ VE HABERLEŞME KURUMU YÖNETİM HİZMETLERİ</t>
  </si>
  <si>
    <t>EKONOMİK İŞLER VE HİZMETLER</t>
  </si>
  <si>
    <t>MAMÜL MAL ALIMLARI</t>
  </si>
  <si>
    <t>01</t>
  </si>
  <si>
    <t>03</t>
  </si>
  <si>
    <t>02</t>
  </si>
  <si>
    <t>04</t>
  </si>
  <si>
    <t>05</t>
  </si>
  <si>
    <t>06</t>
  </si>
  <si>
    <t>90</t>
  </si>
  <si>
    <t>İletişim Hizmetleri</t>
  </si>
  <si>
    <t>6</t>
  </si>
  <si>
    <t>ÖZEL BÜTÇELİ KURULUŞLAR</t>
  </si>
  <si>
    <t>MEMURLAR</t>
  </si>
  <si>
    <t>Ek Çalışma Karşılıkları</t>
  </si>
  <si>
    <t xml:space="preserve">SÖZLEŞMELİ PERSONEL </t>
  </si>
  <si>
    <t>Ücretler</t>
  </si>
  <si>
    <t>Sözleşmeli Personelin Ücretleri</t>
  </si>
  <si>
    <t>Sözleşmeli Personelin Ek Çalışma Karşılıkları</t>
  </si>
  <si>
    <t>Memur Maaşları</t>
  </si>
  <si>
    <t>SOSYAL GÜVENLİK KURUMUNA DEVLET PRİMi GİDERLERİ</t>
  </si>
  <si>
    <t>Sosyal Sigortalar Kurumuna</t>
  </si>
  <si>
    <t>İhtiyat Sandığına</t>
  </si>
  <si>
    <t>SÖZLEŞMELİ PERSONEL</t>
  </si>
  <si>
    <t>MAL VE HİZMET ALIM GİDERLERİ</t>
  </si>
  <si>
    <t>Kırtasiye ve Büro Malzemesi Alımları</t>
  </si>
  <si>
    <t>Kırtasiye Alımları</t>
  </si>
  <si>
    <t>Büro Malzemesi Alımları</t>
  </si>
  <si>
    <t>Periyodik Yayın Alımları</t>
  </si>
  <si>
    <t>Baskı ve Cilt Giderleri</t>
  </si>
  <si>
    <t>Su ve Temizlik Malzemesi Alımları</t>
  </si>
  <si>
    <t>Su Alımları</t>
  </si>
  <si>
    <t>Temizlik Malzemesi Alımları</t>
  </si>
  <si>
    <t>Enerji Alımları</t>
  </si>
  <si>
    <t>Akaryakıt ve Yağ Alımları</t>
  </si>
  <si>
    <t>Elektrik Alımları</t>
  </si>
  <si>
    <t>Özel Malzeme Alımları</t>
  </si>
  <si>
    <t>Diğer Tüketim Mal ve Malzemesi Alımları</t>
  </si>
  <si>
    <t>Yurtiçi Geçici Görev Yollukları</t>
  </si>
  <si>
    <t>Yurtdışı Geçici Görev Yollukları</t>
  </si>
  <si>
    <t>Ödenecek Vergi, Resim, Harçlar ve Benzeri Giderler</t>
  </si>
  <si>
    <t>İşletme Ruhsatı Ödemeleri ve Benzeri Giderler</t>
  </si>
  <si>
    <t>Müşavir Firma ve Kişilere Ödemeler</t>
  </si>
  <si>
    <t>Etüt-Proje Bilirkişi Ekspertiz Giderleri</t>
  </si>
  <si>
    <t>Bilgisayar Hizmeti Alımları (Yazılım ve Donanım Alımları Hariç)</t>
  </si>
  <si>
    <t>Müteahhitlik Hizmetleri (Temizlik Hizmet İhaleleri Dahil)</t>
  </si>
  <si>
    <t>Haberleşme Giderleri</t>
  </si>
  <si>
    <t>Posta ve Telgraf Giderleri</t>
  </si>
  <si>
    <t>Telefon Abonelik ve Kullanım Ücretleri</t>
  </si>
  <si>
    <t>Bilgiye Abonelik Giderleri (İnternet Abonelik Ücretleri Dahil)</t>
  </si>
  <si>
    <t>Uydu Haberleşme Giderleri</t>
  </si>
  <si>
    <t>Tarifeye Bağlı Ödemeler</t>
  </si>
  <si>
    <t>İlan Giderleri</t>
  </si>
  <si>
    <t>Sigorta Giderleri</t>
  </si>
  <si>
    <t>Komisyon Giderleri</t>
  </si>
  <si>
    <t>Kiralar</t>
  </si>
  <si>
    <t>Hizmet Binası Kiralama Giderleri</t>
  </si>
  <si>
    <t>Diğer Hizmet Alımları</t>
  </si>
  <si>
    <t>Yurtiçi Staj ve Öğrenim Giderleri</t>
  </si>
  <si>
    <t>Yurtdışı Staj ve Öğrenim Giderleri</t>
  </si>
  <si>
    <t>Temsil Giderleri</t>
  </si>
  <si>
    <t>Ağırlama, Tören, Fuar, Organizasyon Giderleri</t>
  </si>
  <si>
    <t>Menkul Mal Alım Giderleri</t>
  </si>
  <si>
    <t>Büro ve İşyeri Mal ve Malzeme Alımları</t>
  </si>
  <si>
    <t>Büro ve İşyeri Makine ve Techizat Alımları</t>
  </si>
  <si>
    <t>Yangından Korunma Malzemeleri Alımları</t>
  </si>
  <si>
    <t>Diğer Dayanıklı Mal ve Malzeme Alımları</t>
  </si>
  <si>
    <t>Gayri Maddi Hak Alımları</t>
  </si>
  <si>
    <t>Bilgisayar Yazılım Alımları ve Yapımları</t>
  </si>
  <si>
    <t>Bakım ve Onarım Giderleri</t>
  </si>
  <si>
    <t>Tefrişat Bakım ve Onarım Giderleri</t>
  </si>
  <si>
    <t>Makine Techizat Bakım ve Onarım Giderleri</t>
  </si>
  <si>
    <t>Taşıt Bakım ve Onarım Giderleri</t>
  </si>
  <si>
    <t>Hizmet Binası Bakım ve Onarım Giderleri</t>
  </si>
  <si>
    <t>Büro Bakım ve Onarım Giderleri</t>
  </si>
  <si>
    <t>Büro ve İşyeri Makine Techizat Alımları</t>
  </si>
  <si>
    <t>Bilgisayar Alımları</t>
  </si>
  <si>
    <t>Teknik Techizat Alımları</t>
  </si>
  <si>
    <t>Taşıt Alımları</t>
  </si>
  <si>
    <t>Kara Taşıt Alımları (Zırhlı Taşıt Alımı Dahil)</t>
  </si>
  <si>
    <t>Müteahhitlik Giderleri</t>
  </si>
  <si>
    <t>Hizmet Binası</t>
  </si>
  <si>
    <t>Temel Maaşları</t>
  </si>
  <si>
    <t>Tıbbi İlaç ve Malzeme Alımları</t>
  </si>
  <si>
    <t>Aktif Abone Başına Aboneden Alınacak Gelir</t>
  </si>
  <si>
    <t>İnternet Servis Sağlayıcı Gelirleri</t>
  </si>
  <si>
    <t>Sabit Telefon  Haberleşme Gelirleri</t>
  </si>
  <si>
    <t>Vodafone Mobile Operations Ltd. GSM Haberleşme Gelirleri</t>
  </si>
  <si>
    <t>Kıbrıs Mobile Telekomünikasyon Ltd. GSM Haberleşme Gelirleri</t>
  </si>
  <si>
    <t>Hizmet Gelirleri</t>
  </si>
  <si>
    <t>TEŞEBBÜS VE MÜLKİYET GELİRLERİ</t>
  </si>
  <si>
    <t>VERGİ DIŞI GELİRLER</t>
  </si>
  <si>
    <t>2015 Bütçe Ödeneği (TL)</t>
  </si>
  <si>
    <t>Bilgi Edinme Ücret Gelirleri</t>
  </si>
  <si>
    <t>Araştırma ve Geliştirme Giderleri</t>
  </si>
  <si>
    <t>Mahkeme Harç ve Giderleri</t>
  </si>
  <si>
    <t>Yasal Giderler</t>
  </si>
  <si>
    <t>Diğer Yasal Giderler</t>
  </si>
  <si>
    <t>Diğer Vergi Resim ve Harçlar ve Benzeri Giderler</t>
  </si>
  <si>
    <t>50</t>
  </si>
  <si>
    <t>Sair Gelir ve Ücretler</t>
  </si>
  <si>
    <t>FONKSİYONEL</t>
  </si>
  <si>
    <t>MADDE</t>
  </si>
  <si>
    <t>KADRO ADI</t>
  </si>
  <si>
    <t>AÇIKLAMA</t>
  </si>
  <si>
    <t xml:space="preserve"> Uzman Personel</t>
  </si>
  <si>
    <t xml:space="preserve"> Hukukçu</t>
  </si>
  <si>
    <t xml:space="preserve"> Sekreter</t>
  </si>
  <si>
    <t xml:space="preserve"> Katip</t>
  </si>
  <si>
    <t xml:space="preserve"> Arşiv Memuru</t>
  </si>
  <si>
    <t xml:space="preserve"> Odacı/Şöför</t>
  </si>
  <si>
    <t>Bakanlık / Daire</t>
  </si>
  <si>
    <t>Yılı</t>
  </si>
  <si>
    <t>Markası</t>
  </si>
  <si>
    <t>Modeli</t>
  </si>
  <si>
    <t>Ağırlığı</t>
  </si>
  <si>
    <t>Açıklama</t>
  </si>
  <si>
    <t>MD 640</t>
  </si>
  <si>
    <t>MD648</t>
  </si>
  <si>
    <t>MR 561</t>
  </si>
  <si>
    <t>1,265 Kg</t>
  </si>
  <si>
    <t>2,050 Kg</t>
  </si>
  <si>
    <t xml:space="preserve">  3 Münhal</t>
  </si>
  <si>
    <t xml:space="preserve">  2 Münhal</t>
  </si>
  <si>
    <t xml:space="preserve">  1 Münhal</t>
  </si>
  <si>
    <t>Artış veya Azalış (TL)</t>
  </si>
  <si>
    <t>2015 BÜTÇE GELİRİ (TL)</t>
  </si>
  <si>
    <t>ARTIŞ / AZALIŞ (TL)</t>
  </si>
  <si>
    <t xml:space="preserve">'B'' CETVELİ GELİRLER                                                                                                                                                                                                       </t>
  </si>
  <si>
    <t>(Madde 3)</t>
  </si>
  <si>
    <t>Kurumsal</t>
  </si>
  <si>
    <t>Renault</t>
  </si>
  <si>
    <t>Isuzu</t>
  </si>
  <si>
    <t>Fluence</t>
  </si>
  <si>
    <t>D-Max</t>
  </si>
  <si>
    <t>Bilgi Teknolojileri ve Haberleşme Kurumu</t>
  </si>
  <si>
    <t>(Madde 2)</t>
  </si>
  <si>
    <t>"C" CETVELİ KADROLAR</t>
  </si>
  <si>
    <t>KADRO ADEDİ</t>
  </si>
  <si>
    <t>‘’D’’ CETVELİ ARAÇLAR</t>
  </si>
  <si>
    <t xml:space="preserve">
''A'' CETVELİ ÖDENEKLER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</si>
  <si>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</si>
  <si>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>Plaka  No</t>
  </si>
  <si>
    <t>Sözleşmeli Personel</t>
  </si>
  <si>
    <t>Telsiz Kurma ve İşletme Geliri</t>
  </si>
  <si>
    <t>Bireysel  Kullanım Hakkı Tahsis  ve Kullanım Ücret Geliri</t>
  </si>
  <si>
    <t>İthal İzni ve Danışmanlık Geliri</t>
  </si>
  <si>
    <t>07</t>
  </si>
  <si>
    <t>08</t>
  </si>
  <si>
    <t>09</t>
  </si>
  <si>
    <t>Araç Alımı Projesi</t>
  </si>
  <si>
    <t>BTHK Hizmet Binası Yapımı Projesi</t>
  </si>
  <si>
    <t>Bilgisayar ve Techizat Alımları Projesi</t>
  </si>
  <si>
    <t>2015 TADİL BÜTÇE GELİRİ (TL)</t>
  </si>
  <si>
    <t>2016 BÜTÇE GELİRİ (TL)</t>
  </si>
  <si>
    <t>2016 Bütçe Ödeneği (TL)</t>
  </si>
  <si>
    <t>2015 Tadil Ödenek (TL)</t>
  </si>
  <si>
    <t>Mobil Cihaz Kayıt Sistem Bakım / Bilgi İşlem Merkezi / Numara Taşıma Projesi</t>
  </si>
  <si>
    <t>11 Münhal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</si>
</sst>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0\ &quot;TL&quot;"/>
    <numFmt numFmtId="182" formatCode="_-* #,##0.00\ _Y_T_L_-;\-* #,##0.00\ _Y_T_L_-;_-* &quot;-&quot;??\ _Y_T_L_-;_-@_-"/>
    <numFmt numFmtId="183" formatCode="#,##0.00\ _T_L"/>
    <numFmt numFmtId="184" formatCode="\+#,##0.00\ _T_L;[Red]\-#,##0.00\ _T_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3" fillId="0" borderId="0" xfId="0" applyFont="1" applyFill="1" applyBorder="1" applyAlignment="1" quotePrefix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170" fontId="3" fillId="33" borderId="22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49" fontId="7" fillId="0" borderId="24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170" fontId="6" fillId="0" borderId="0" xfId="0" applyNumberFormat="1" applyFont="1" applyFill="1" applyAlignment="1">
      <alignment/>
    </xf>
    <xf numFmtId="49" fontId="7" fillId="0" borderId="24" xfId="0" applyNumberFormat="1" applyFont="1" applyFill="1" applyBorder="1" applyAlignment="1">
      <alignment horizontal="left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/>
    </xf>
    <xf numFmtId="170" fontId="6" fillId="33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25" xfId="0" applyFont="1" applyFill="1" applyBorder="1" applyAlignment="1" quotePrefix="1">
      <alignment horizontal="center" wrapText="1"/>
    </xf>
    <xf numFmtId="0" fontId="3" fillId="0" borderId="26" xfId="0" applyFont="1" applyFill="1" applyBorder="1" applyAlignment="1" quotePrefix="1">
      <alignment horizontal="center" wrapText="1"/>
    </xf>
    <xf numFmtId="0" fontId="3" fillId="0" borderId="27" xfId="0" applyFont="1" applyFill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838200"/>
          <a:ext cx="99060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EKONOMİK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8"/>
  <sheetViews>
    <sheetView zoomScalePageLayoutView="0" workbookViewId="0" topLeftCell="A31">
      <selection activeCell="N129" sqref="N129"/>
    </sheetView>
  </sheetViews>
  <sheetFormatPr defaultColWidth="9.140625" defaultRowHeight="15"/>
  <cols>
    <col min="1" max="1" width="3.7109375" style="73" customWidth="1"/>
    <col min="2" max="2" width="2.8515625" style="73" customWidth="1"/>
    <col min="3" max="3" width="3.57421875" style="73" customWidth="1"/>
    <col min="4" max="4" width="2.8515625" style="73" customWidth="1"/>
    <col min="5" max="5" width="3.140625" style="73" customWidth="1"/>
    <col min="6" max="6" width="2.57421875" style="73" customWidth="1"/>
    <col min="7" max="7" width="3.140625" style="73" customWidth="1"/>
    <col min="8" max="10" width="3.7109375" style="102" customWidth="1"/>
    <col min="11" max="11" width="3.28125" style="102" customWidth="1"/>
    <col min="12" max="12" width="55.28125" style="103" bestFit="1" customWidth="1"/>
    <col min="13" max="13" width="10.140625" style="73" customWidth="1"/>
    <col min="14" max="14" width="11.28125" style="106" bestFit="1" customWidth="1"/>
    <col min="15" max="15" width="9.57421875" style="105" customWidth="1"/>
    <col min="16" max="16" width="11.421875" style="105" bestFit="1" customWidth="1"/>
    <col min="17" max="17" width="15.57421875" style="72" bestFit="1" customWidth="1"/>
    <col min="18" max="18" width="11.28125" style="72" bestFit="1" customWidth="1"/>
    <col min="19" max="21" width="9.140625" style="72" customWidth="1"/>
    <col min="22" max="22" width="16.00390625" style="72" customWidth="1"/>
    <col min="23" max="23" width="9.140625" style="72" customWidth="1"/>
    <col min="24" max="24" width="10.00390625" style="72" bestFit="1" customWidth="1"/>
    <col min="25" max="67" width="9.140625" style="72" customWidth="1"/>
    <col min="68" max="16384" width="9.140625" style="73" customWidth="1"/>
  </cols>
  <sheetData>
    <row r="1" spans="1:16" ht="21" customHeight="1">
      <c r="A1" s="109" t="s">
        <v>160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ht="21" customHeight="1">
      <c r="A2" s="119" t="s">
        <v>156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67" s="77" customFormat="1" ht="9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</row>
    <row r="4" spans="1:16" ht="31.5" customHeight="1">
      <c r="A4" s="114" t="s">
        <v>15</v>
      </c>
      <c r="B4" s="114"/>
      <c r="C4" s="114" t="s">
        <v>16</v>
      </c>
      <c r="D4" s="114"/>
      <c r="E4" s="114"/>
      <c r="F4" s="114"/>
      <c r="G4" s="112" t="s">
        <v>17</v>
      </c>
      <c r="H4" s="114" t="s">
        <v>9</v>
      </c>
      <c r="I4" s="114"/>
      <c r="J4" s="114"/>
      <c r="K4" s="114"/>
      <c r="L4" s="116" t="s">
        <v>18</v>
      </c>
      <c r="M4" s="118" t="s">
        <v>112</v>
      </c>
      <c r="N4" s="115" t="s">
        <v>176</v>
      </c>
      <c r="O4" s="115" t="s">
        <v>175</v>
      </c>
      <c r="P4" s="115" t="s">
        <v>145</v>
      </c>
    </row>
    <row r="5" spans="1:16" ht="12">
      <c r="A5" s="78" t="s">
        <v>0</v>
      </c>
      <c r="B5" s="78" t="s">
        <v>1</v>
      </c>
      <c r="C5" s="78" t="s">
        <v>0</v>
      </c>
      <c r="D5" s="78" t="s">
        <v>1</v>
      </c>
      <c r="E5" s="78" t="s">
        <v>8</v>
      </c>
      <c r="F5" s="78" t="s">
        <v>10</v>
      </c>
      <c r="G5" s="113"/>
      <c r="H5" s="78" t="s">
        <v>0</v>
      </c>
      <c r="I5" s="78" t="s">
        <v>1</v>
      </c>
      <c r="J5" s="78" t="s">
        <v>8</v>
      </c>
      <c r="K5" s="78" t="s">
        <v>10</v>
      </c>
      <c r="L5" s="117"/>
      <c r="M5" s="118"/>
      <c r="N5" s="115"/>
      <c r="O5" s="115"/>
      <c r="P5" s="115"/>
    </row>
    <row r="6" spans="1:18" ht="13.5" customHeight="1">
      <c r="A6" s="79">
        <v>41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81" t="s">
        <v>19</v>
      </c>
      <c r="M6" s="82">
        <f aca="true" t="shared" si="0" ref="M6:O11">M7</f>
        <v>7656000</v>
      </c>
      <c r="N6" s="82">
        <f t="shared" si="0"/>
        <v>7656000</v>
      </c>
      <c r="O6" s="82">
        <f t="shared" si="0"/>
        <v>9653000</v>
      </c>
      <c r="P6" s="82">
        <f>O6-N6</f>
        <v>1997000</v>
      </c>
      <c r="Q6" s="83"/>
      <c r="R6" s="83"/>
    </row>
    <row r="7" spans="1:18" ht="24" customHeight="1">
      <c r="A7" s="79">
        <v>41</v>
      </c>
      <c r="B7" s="84"/>
      <c r="C7" s="85"/>
      <c r="D7" s="85"/>
      <c r="E7" s="85"/>
      <c r="F7" s="85"/>
      <c r="G7" s="85"/>
      <c r="H7" s="85"/>
      <c r="I7" s="85"/>
      <c r="J7" s="85"/>
      <c r="K7" s="84"/>
      <c r="L7" s="86" t="s">
        <v>20</v>
      </c>
      <c r="M7" s="68">
        <f t="shared" si="0"/>
        <v>7656000</v>
      </c>
      <c r="N7" s="68">
        <f t="shared" si="0"/>
        <v>7656000</v>
      </c>
      <c r="O7" s="68">
        <f t="shared" si="0"/>
        <v>9653000</v>
      </c>
      <c r="P7" s="68">
        <f aca="true" t="shared" si="1" ref="P7:P32">O7-N7</f>
        <v>1997000</v>
      </c>
      <c r="Q7" s="83"/>
      <c r="R7" s="83"/>
    </row>
    <row r="8" spans="1:18" ht="12.75" customHeight="1">
      <c r="A8" s="79">
        <v>41</v>
      </c>
      <c r="B8" s="85"/>
      <c r="C8" s="84" t="s">
        <v>26</v>
      </c>
      <c r="D8" s="85"/>
      <c r="E8" s="85"/>
      <c r="F8" s="85"/>
      <c r="G8" s="85"/>
      <c r="H8" s="85"/>
      <c r="I8" s="85"/>
      <c r="J8" s="85"/>
      <c r="K8" s="84"/>
      <c r="L8" s="67" t="s">
        <v>21</v>
      </c>
      <c r="M8" s="68">
        <f t="shared" si="0"/>
        <v>7656000</v>
      </c>
      <c r="N8" s="68">
        <f t="shared" si="0"/>
        <v>7656000</v>
      </c>
      <c r="O8" s="68">
        <f t="shared" si="0"/>
        <v>9653000</v>
      </c>
      <c r="P8" s="68">
        <f t="shared" si="1"/>
        <v>1997000</v>
      </c>
      <c r="Q8" s="83"/>
      <c r="R8" s="83"/>
    </row>
    <row r="9" spans="1:18" ht="15.75" customHeight="1">
      <c r="A9" s="79">
        <v>41</v>
      </c>
      <c r="B9" s="85"/>
      <c r="C9" s="84" t="s">
        <v>26</v>
      </c>
      <c r="D9" s="85">
        <v>6</v>
      </c>
      <c r="E9" s="85"/>
      <c r="F9" s="85"/>
      <c r="G9" s="85"/>
      <c r="H9" s="85"/>
      <c r="I9" s="85"/>
      <c r="J9" s="85"/>
      <c r="K9" s="84"/>
      <c r="L9" s="67" t="s">
        <v>30</v>
      </c>
      <c r="M9" s="68">
        <f t="shared" si="0"/>
        <v>7656000</v>
      </c>
      <c r="N9" s="68">
        <f t="shared" si="0"/>
        <v>7656000</v>
      </c>
      <c r="O9" s="68">
        <f t="shared" si="0"/>
        <v>9653000</v>
      </c>
      <c r="P9" s="68">
        <f t="shared" si="1"/>
        <v>1997000</v>
      </c>
      <c r="Q9" s="83"/>
      <c r="R9" s="83"/>
    </row>
    <row r="10" spans="1:18" ht="15.75" customHeight="1">
      <c r="A10" s="79">
        <v>41</v>
      </c>
      <c r="B10" s="85"/>
      <c r="C10" s="84" t="s">
        <v>26</v>
      </c>
      <c r="D10" s="85">
        <v>6</v>
      </c>
      <c r="E10" s="85">
        <v>0</v>
      </c>
      <c r="F10" s="85"/>
      <c r="G10" s="85"/>
      <c r="H10" s="85"/>
      <c r="I10" s="85"/>
      <c r="J10" s="85"/>
      <c r="K10" s="84"/>
      <c r="L10" s="67" t="s">
        <v>30</v>
      </c>
      <c r="M10" s="68">
        <f t="shared" si="0"/>
        <v>7656000</v>
      </c>
      <c r="N10" s="68">
        <f t="shared" si="0"/>
        <v>7656000</v>
      </c>
      <c r="O10" s="68">
        <f t="shared" si="0"/>
        <v>9653000</v>
      </c>
      <c r="P10" s="68">
        <f t="shared" si="1"/>
        <v>1997000</v>
      </c>
      <c r="Q10" s="83"/>
      <c r="R10" s="83"/>
    </row>
    <row r="11" spans="1:18" ht="15.75" customHeight="1">
      <c r="A11" s="79">
        <v>41</v>
      </c>
      <c r="B11" s="85"/>
      <c r="C11" s="84" t="s">
        <v>26</v>
      </c>
      <c r="D11" s="85">
        <v>6</v>
      </c>
      <c r="E11" s="85">
        <v>0</v>
      </c>
      <c r="F11" s="85"/>
      <c r="G11" s="85"/>
      <c r="H11" s="85"/>
      <c r="I11" s="85"/>
      <c r="J11" s="85"/>
      <c r="K11" s="84"/>
      <c r="L11" s="87" t="s">
        <v>30</v>
      </c>
      <c r="M11" s="68">
        <f t="shared" si="0"/>
        <v>7656000</v>
      </c>
      <c r="N11" s="68">
        <f t="shared" si="0"/>
        <v>7656000</v>
      </c>
      <c r="O11" s="68">
        <f t="shared" si="0"/>
        <v>9653000</v>
      </c>
      <c r="P11" s="68">
        <f t="shared" si="1"/>
        <v>1997000</v>
      </c>
      <c r="Q11" s="83"/>
      <c r="R11" s="83"/>
    </row>
    <row r="12" spans="1:18" ht="15.75" customHeight="1">
      <c r="A12" s="79">
        <v>41</v>
      </c>
      <c r="B12" s="85"/>
      <c r="C12" s="84" t="s">
        <v>26</v>
      </c>
      <c r="D12" s="85">
        <v>6</v>
      </c>
      <c r="E12" s="85">
        <v>0</v>
      </c>
      <c r="F12" s="85"/>
      <c r="G12" s="84" t="s">
        <v>31</v>
      </c>
      <c r="H12" s="85"/>
      <c r="I12" s="85"/>
      <c r="J12" s="85"/>
      <c r="K12" s="84"/>
      <c r="L12" s="67" t="s">
        <v>32</v>
      </c>
      <c r="M12" s="68">
        <f>M13+M22+M33+M102+M109+M115+M121</f>
        <v>7656000</v>
      </c>
      <c r="N12" s="68">
        <f>N13+N22+N33+N102+N109+N115+N121</f>
        <v>7656000</v>
      </c>
      <c r="O12" s="68">
        <f>O13+O22+O33+O102+O109+O115+O121</f>
        <v>9653000</v>
      </c>
      <c r="P12" s="68">
        <f t="shared" si="1"/>
        <v>1997000</v>
      </c>
      <c r="Q12" s="83"/>
      <c r="R12" s="83"/>
    </row>
    <row r="13" spans="1:18" ht="15.75" customHeight="1">
      <c r="A13" s="79">
        <v>41</v>
      </c>
      <c r="B13" s="84"/>
      <c r="C13" s="84" t="s">
        <v>26</v>
      </c>
      <c r="D13" s="85">
        <v>6</v>
      </c>
      <c r="E13" s="85">
        <v>0</v>
      </c>
      <c r="F13" s="85"/>
      <c r="G13" s="84" t="s">
        <v>31</v>
      </c>
      <c r="H13" s="84" t="s">
        <v>23</v>
      </c>
      <c r="I13" s="85"/>
      <c r="J13" s="85"/>
      <c r="K13" s="84"/>
      <c r="L13" s="67" t="s">
        <v>2</v>
      </c>
      <c r="M13" s="68">
        <f>M14+M17</f>
        <v>1356000</v>
      </c>
      <c r="N13" s="68">
        <f>N14+N17</f>
        <v>1356000</v>
      </c>
      <c r="O13" s="68">
        <f>O14+O17</f>
        <v>1392500</v>
      </c>
      <c r="P13" s="68">
        <f t="shared" si="1"/>
        <v>36500</v>
      </c>
      <c r="Q13" s="83"/>
      <c r="R13" s="83"/>
    </row>
    <row r="14" spans="1:18" ht="15.75" customHeight="1">
      <c r="A14" s="79">
        <v>41</v>
      </c>
      <c r="B14" s="85"/>
      <c r="C14" s="84" t="s">
        <v>26</v>
      </c>
      <c r="D14" s="85">
        <v>6</v>
      </c>
      <c r="E14" s="85">
        <v>0</v>
      </c>
      <c r="F14" s="85"/>
      <c r="G14" s="84" t="s">
        <v>31</v>
      </c>
      <c r="H14" s="84" t="s">
        <v>23</v>
      </c>
      <c r="I14" s="85">
        <v>1</v>
      </c>
      <c r="J14" s="85"/>
      <c r="K14" s="84"/>
      <c r="L14" s="67" t="s">
        <v>33</v>
      </c>
      <c r="M14" s="68">
        <f aca="true" t="shared" si="2" ref="M14:O15">M15</f>
        <v>390000</v>
      </c>
      <c r="N14" s="68">
        <f t="shared" si="2"/>
        <v>390000</v>
      </c>
      <c r="O14" s="68">
        <f t="shared" si="2"/>
        <v>394500</v>
      </c>
      <c r="P14" s="68">
        <f t="shared" si="1"/>
        <v>4500</v>
      </c>
      <c r="Q14" s="83"/>
      <c r="R14" s="83"/>
    </row>
    <row r="15" spans="1:18" ht="15.75" customHeight="1">
      <c r="A15" s="79">
        <v>41</v>
      </c>
      <c r="B15" s="85"/>
      <c r="C15" s="84" t="s">
        <v>26</v>
      </c>
      <c r="D15" s="85">
        <v>6</v>
      </c>
      <c r="E15" s="85">
        <v>0</v>
      </c>
      <c r="F15" s="85"/>
      <c r="G15" s="84" t="s">
        <v>31</v>
      </c>
      <c r="H15" s="84" t="s">
        <v>23</v>
      </c>
      <c r="I15" s="85">
        <v>1</v>
      </c>
      <c r="J15" s="85">
        <v>1</v>
      </c>
      <c r="K15" s="84"/>
      <c r="L15" s="67" t="s">
        <v>102</v>
      </c>
      <c r="M15" s="68">
        <f t="shared" si="2"/>
        <v>390000</v>
      </c>
      <c r="N15" s="68">
        <f t="shared" si="2"/>
        <v>390000</v>
      </c>
      <c r="O15" s="68">
        <f t="shared" si="2"/>
        <v>394500</v>
      </c>
      <c r="P15" s="68">
        <f t="shared" si="1"/>
        <v>4500</v>
      </c>
      <c r="Q15" s="83"/>
      <c r="R15" s="83"/>
    </row>
    <row r="16" spans="1:67" s="90" customFormat="1" ht="15.75" customHeight="1">
      <c r="A16" s="79">
        <v>41</v>
      </c>
      <c r="B16" s="85"/>
      <c r="C16" s="84" t="s">
        <v>26</v>
      </c>
      <c r="D16" s="85">
        <v>6</v>
      </c>
      <c r="E16" s="85">
        <v>0</v>
      </c>
      <c r="F16" s="85"/>
      <c r="G16" s="84" t="s">
        <v>31</v>
      </c>
      <c r="H16" s="84" t="s">
        <v>23</v>
      </c>
      <c r="I16" s="85">
        <v>1</v>
      </c>
      <c r="J16" s="85">
        <v>1</v>
      </c>
      <c r="K16" s="84" t="s">
        <v>23</v>
      </c>
      <c r="L16" s="69" t="s">
        <v>39</v>
      </c>
      <c r="M16" s="26">
        <v>390000</v>
      </c>
      <c r="N16" s="26">
        <v>390000</v>
      </c>
      <c r="O16" s="26">
        <v>394500</v>
      </c>
      <c r="P16" s="26">
        <f t="shared" si="1"/>
        <v>4500</v>
      </c>
      <c r="Q16" s="88"/>
      <c r="R16" s="88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</row>
    <row r="17" spans="1:18" ht="15.75" customHeight="1">
      <c r="A17" s="79">
        <v>41</v>
      </c>
      <c r="B17" s="85"/>
      <c r="C17" s="84" t="s">
        <v>26</v>
      </c>
      <c r="D17" s="85">
        <v>6</v>
      </c>
      <c r="E17" s="85">
        <v>0</v>
      </c>
      <c r="F17" s="85"/>
      <c r="G17" s="84" t="s">
        <v>31</v>
      </c>
      <c r="H17" s="84" t="s">
        <v>23</v>
      </c>
      <c r="I17" s="85">
        <v>2</v>
      </c>
      <c r="J17" s="85">
        <v>1</v>
      </c>
      <c r="K17" s="84"/>
      <c r="L17" s="67" t="s">
        <v>35</v>
      </c>
      <c r="M17" s="68">
        <f>M18+M20</f>
        <v>966000</v>
      </c>
      <c r="N17" s="68">
        <f>N18+N20</f>
        <v>966000</v>
      </c>
      <c r="O17" s="68">
        <f>O18+O20</f>
        <v>998000</v>
      </c>
      <c r="P17" s="68">
        <f t="shared" si="1"/>
        <v>32000</v>
      </c>
      <c r="Q17" s="83"/>
      <c r="R17" s="83"/>
    </row>
    <row r="18" spans="1:18" ht="15.75" customHeight="1">
      <c r="A18" s="79">
        <v>41</v>
      </c>
      <c r="B18" s="85"/>
      <c r="C18" s="84" t="s">
        <v>26</v>
      </c>
      <c r="D18" s="85">
        <v>6</v>
      </c>
      <c r="E18" s="85">
        <v>0</v>
      </c>
      <c r="F18" s="85"/>
      <c r="G18" s="84" t="s">
        <v>31</v>
      </c>
      <c r="H18" s="84" t="s">
        <v>23</v>
      </c>
      <c r="I18" s="85">
        <v>2</v>
      </c>
      <c r="J18" s="85">
        <v>1</v>
      </c>
      <c r="K18" s="84"/>
      <c r="L18" s="67" t="s">
        <v>36</v>
      </c>
      <c r="M18" s="68">
        <f>M19</f>
        <v>866000</v>
      </c>
      <c r="N18" s="68">
        <f>N19</f>
        <v>866000</v>
      </c>
      <c r="O18" s="68">
        <f>O19</f>
        <v>920000</v>
      </c>
      <c r="P18" s="68">
        <f t="shared" si="1"/>
        <v>54000</v>
      </c>
      <c r="Q18" s="83"/>
      <c r="R18" s="83"/>
    </row>
    <row r="19" spans="1:67" s="90" customFormat="1" ht="15.75" customHeight="1">
      <c r="A19" s="79">
        <v>41</v>
      </c>
      <c r="B19" s="85"/>
      <c r="C19" s="84" t="s">
        <v>26</v>
      </c>
      <c r="D19" s="85">
        <v>6</v>
      </c>
      <c r="E19" s="85">
        <v>0</v>
      </c>
      <c r="F19" s="85"/>
      <c r="G19" s="84" t="s">
        <v>31</v>
      </c>
      <c r="H19" s="84" t="s">
        <v>23</v>
      </c>
      <c r="I19" s="85">
        <v>2</v>
      </c>
      <c r="J19" s="85">
        <v>1</v>
      </c>
      <c r="K19" s="84" t="s">
        <v>23</v>
      </c>
      <c r="L19" s="69" t="s">
        <v>37</v>
      </c>
      <c r="M19" s="26">
        <v>866000</v>
      </c>
      <c r="N19" s="26">
        <v>866000</v>
      </c>
      <c r="O19" s="26">
        <v>920000</v>
      </c>
      <c r="P19" s="26">
        <f t="shared" si="1"/>
        <v>54000</v>
      </c>
      <c r="Q19" s="88"/>
      <c r="R19" s="88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</row>
    <row r="20" spans="1:18" ht="15.75" customHeight="1">
      <c r="A20" s="79">
        <v>41</v>
      </c>
      <c r="B20" s="85"/>
      <c r="C20" s="84" t="s">
        <v>26</v>
      </c>
      <c r="D20" s="85">
        <v>6</v>
      </c>
      <c r="E20" s="85">
        <v>0</v>
      </c>
      <c r="F20" s="85"/>
      <c r="G20" s="84" t="s">
        <v>31</v>
      </c>
      <c r="H20" s="84" t="s">
        <v>23</v>
      </c>
      <c r="I20" s="85">
        <v>2</v>
      </c>
      <c r="J20" s="85">
        <v>5</v>
      </c>
      <c r="K20" s="84"/>
      <c r="L20" s="67" t="s">
        <v>34</v>
      </c>
      <c r="M20" s="68">
        <f>M21</f>
        <v>100000</v>
      </c>
      <c r="N20" s="68">
        <f>N21</f>
        <v>100000</v>
      </c>
      <c r="O20" s="68">
        <f>O21</f>
        <v>78000</v>
      </c>
      <c r="P20" s="68">
        <f t="shared" si="1"/>
        <v>-22000</v>
      </c>
      <c r="Q20" s="83"/>
      <c r="R20" s="83"/>
    </row>
    <row r="21" spans="1:67" s="90" customFormat="1" ht="15.75" customHeight="1">
      <c r="A21" s="79">
        <v>41</v>
      </c>
      <c r="B21" s="85"/>
      <c r="C21" s="84" t="s">
        <v>26</v>
      </c>
      <c r="D21" s="85">
        <v>6</v>
      </c>
      <c r="E21" s="85">
        <v>0</v>
      </c>
      <c r="F21" s="85"/>
      <c r="G21" s="84" t="s">
        <v>31</v>
      </c>
      <c r="H21" s="84" t="s">
        <v>23</v>
      </c>
      <c r="I21" s="85">
        <v>2</v>
      </c>
      <c r="J21" s="85">
        <v>5</v>
      </c>
      <c r="K21" s="84" t="s">
        <v>23</v>
      </c>
      <c r="L21" s="69" t="s">
        <v>38</v>
      </c>
      <c r="M21" s="26">
        <v>100000</v>
      </c>
      <c r="N21" s="26">
        <v>100000</v>
      </c>
      <c r="O21" s="26">
        <v>78000</v>
      </c>
      <c r="P21" s="26">
        <f t="shared" si="1"/>
        <v>-22000</v>
      </c>
      <c r="Q21" s="88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</row>
    <row r="22" spans="1:18" ht="15.75" customHeight="1">
      <c r="A22" s="79">
        <v>41</v>
      </c>
      <c r="B22" s="85"/>
      <c r="C22" s="84" t="s">
        <v>26</v>
      </c>
      <c r="D22" s="85">
        <v>6</v>
      </c>
      <c r="E22" s="85">
        <v>0</v>
      </c>
      <c r="F22" s="85"/>
      <c r="G22" s="84" t="s">
        <v>31</v>
      </c>
      <c r="H22" s="84" t="s">
        <v>25</v>
      </c>
      <c r="I22" s="85"/>
      <c r="J22" s="85"/>
      <c r="K22" s="84"/>
      <c r="L22" s="67" t="s">
        <v>40</v>
      </c>
      <c r="M22" s="68">
        <f>M23+M28</f>
        <v>280000</v>
      </c>
      <c r="N22" s="68">
        <f>N23+N28</f>
        <v>280000</v>
      </c>
      <c r="O22" s="68">
        <f>O23+O28</f>
        <v>299000</v>
      </c>
      <c r="P22" s="68">
        <f t="shared" si="1"/>
        <v>19000</v>
      </c>
      <c r="Q22" s="83"/>
      <c r="R22" s="83"/>
    </row>
    <row r="23" spans="1:18" ht="15.75" customHeight="1">
      <c r="A23" s="79">
        <v>41</v>
      </c>
      <c r="B23" s="85"/>
      <c r="C23" s="84" t="s">
        <v>26</v>
      </c>
      <c r="D23" s="85">
        <v>6</v>
      </c>
      <c r="E23" s="85">
        <v>0</v>
      </c>
      <c r="F23" s="85"/>
      <c r="G23" s="84" t="s">
        <v>31</v>
      </c>
      <c r="H23" s="84" t="s">
        <v>25</v>
      </c>
      <c r="I23" s="85">
        <v>1</v>
      </c>
      <c r="J23" s="85"/>
      <c r="K23" s="84"/>
      <c r="L23" s="67" t="s">
        <v>33</v>
      </c>
      <c r="M23" s="68">
        <f>M24+M26</f>
        <v>58000</v>
      </c>
      <c r="N23" s="68">
        <f>N24+N26</f>
        <v>58000</v>
      </c>
      <c r="O23" s="68">
        <f>O24+O26</f>
        <v>58000</v>
      </c>
      <c r="P23" s="68">
        <f t="shared" si="1"/>
        <v>0</v>
      </c>
      <c r="Q23" s="83"/>
      <c r="R23" s="83"/>
    </row>
    <row r="24" spans="1:18" ht="15.75" customHeight="1">
      <c r="A24" s="79">
        <v>41</v>
      </c>
      <c r="B24" s="85"/>
      <c r="C24" s="84" t="s">
        <v>26</v>
      </c>
      <c r="D24" s="85">
        <v>6</v>
      </c>
      <c r="E24" s="85">
        <v>0</v>
      </c>
      <c r="F24" s="85"/>
      <c r="G24" s="84" t="s">
        <v>31</v>
      </c>
      <c r="H24" s="84" t="s">
        <v>25</v>
      </c>
      <c r="I24" s="85">
        <v>1</v>
      </c>
      <c r="J24" s="85">
        <v>1</v>
      </c>
      <c r="K24" s="84"/>
      <c r="L24" s="67" t="s">
        <v>41</v>
      </c>
      <c r="M24" s="68">
        <f>M25</f>
        <v>41000</v>
      </c>
      <c r="N24" s="68">
        <f>N25</f>
        <v>41000</v>
      </c>
      <c r="O24" s="68">
        <f>O25</f>
        <v>41500</v>
      </c>
      <c r="P24" s="68">
        <f t="shared" si="1"/>
        <v>500</v>
      </c>
      <c r="Q24" s="83"/>
      <c r="R24" s="83"/>
    </row>
    <row r="25" spans="1:67" s="90" customFormat="1" ht="15.75" customHeight="1">
      <c r="A25" s="79">
        <v>41</v>
      </c>
      <c r="B25" s="85"/>
      <c r="C25" s="84" t="s">
        <v>26</v>
      </c>
      <c r="D25" s="85">
        <v>6</v>
      </c>
      <c r="E25" s="85">
        <v>0</v>
      </c>
      <c r="F25" s="85"/>
      <c r="G25" s="84" t="s">
        <v>31</v>
      </c>
      <c r="H25" s="84" t="s">
        <v>25</v>
      </c>
      <c r="I25" s="85">
        <v>1</v>
      </c>
      <c r="J25" s="85">
        <v>1</v>
      </c>
      <c r="K25" s="84" t="s">
        <v>23</v>
      </c>
      <c r="L25" s="69" t="s">
        <v>41</v>
      </c>
      <c r="M25" s="26">
        <v>41000</v>
      </c>
      <c r="N25" s="26">
        <v>41000</v>
      </c>
      <c r="O25" s="26">
        <v>41500</v>
      </c>
      <c r="P25" s="26">
        <f t="shared" si="1"/>
        <v>500</v>
      </c>
      <c r="Q25" s="88"/>
      <c r="R25" s="88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</row>
    <row r="26" spans="1:18" ht="15.75" customHeight="1">
      <c r="A26" s="79">
        <v>41</v>
      </c>
      <c r="B26" s="85"/>
      <c r="C26" s="84" t="s">
        <v>26</v>
      </c>
      <c r="D26" s="85">
        <v>6</v>
      </c>
      <c r="E26" s="85">
        <v>0</v>
      </c>
      <c r="F26" s="85"/>
      <c r="G26" s="84" t="s">
        <v>31</v>
      </c>
      <c r="H26" s="84" t="s">
        <v>25</v>
      </c>
      <c r="I26" s="85">
        <v>1</v>
      </c>
      <c r="J26" s="85">
        <v>2</v>
      </c>
      <c r="K26" s="84"/>
      <c r="L26" s="67" t="s">
        <v>42</v>
      </c>
      <c r="M26" s="68">
        <f>M27</f>
        <v>17000</v>
      </c>
      <c r="N26" s="68">
        <f>N27</f>
        <v>17000</v>
      </c>
      <c r="O26" s="68">
        <f>O27</f>
        <v>16500</v>
      </c>
      <c r="P26" s="68">
        <f t="shared" si="1"/>
        <v>-500</v>
      </c>
      <c r="Q26" s="83"/>
      <c r="R26" s="83"/>
    </row>
    <row r="27" spans="1:67" s="90" customFormat="1" ht="15.75" customHeight="1">
      <c r="A27" s="79">
        <v>41</v>
      </c>
      <c r="B27" s="85"/>
      <c r="C27" s="84" t="s">
        <v>26</v>
      </c>
      <c r="D27" s="85">
        <v>6</v>
      </c>
      <c r="E27" s="85">
        <v>0</v>
      </c>
      <c r="F27" s="85"/>
      <c r="G27" s="84" t="s">
        <v>31</v>
      </c>
      <c r="H27" s="84" t="s">
        <v>25</v>
      </c>
      <c r="I27" s="85">
        <v>1</v>
      </c>
      <c r="J27" s="85">
        <v>2</v>
      </c>
      <c r="K27" s="84" t="s">
        <v>23</v>
      </c>
      <c r="L27" s="69" t="s">
        <v>42</v>
      </c>
      <c r="M27" s="26">
        <v>17000</v>
      </c>
      <c r="N27" s="26">
        <v>17000</v>
      </c>
      <c r="O27" s="26">
        <v>16500</v>
      </c>
      <c r="P27" s="26">
        <f t="shared" si="1"/>
        <v>-500</v>
      </c>
      <c r="Q27" s="88"/>
      <c r="R27" s="8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1:18" ht="15.75" customHeight="1">
      <c r="A28" s="79">
        <v>41</v>
      </c>
      <c r="B28" s="85"/>
      <c r="C28" s="84" t="s">
        <v>26</v>
      </c>
      <c r="D28" s="85">
        <v>6</v>
      </c>
      <c r="E28" s="85">
        <v>0</v>
      </c>
      <c r="F28" s="85"/>
      <c r="G28" s="84" t="s">
        <v>31</v>
      </c>
      <c r="H28" s="84" t="s">
        <v>25</v>
      </c>
      <c r="I28" s="85">
        <v>2</v>
      </c>
      <c r="J28" s="85"/>
      <c r="K28" s="84"/>
      <c r="L28" s="67" t="s">
        <v>43</v>
      </c>
      <c r="M28" s="68">
        <f>M29+M31</f>
        <v>222000</v>
      </c>
      <c r="N28" s="68">
        <f>N29+N31</f>
        <v>222000</v>
      </c>
      <c r="O28" s="68">
        <f>O29+O31</f>
        <v>241000</v>
      </c>
      <c r="P28" s="68">
        <f t="shared" si="1"/>
        <v>19000</v>
      </c>
      <c r="Q28" s="83"/>
      <c r="R28" s="83"/>
    </row>
    <row r="29" spans="1:18" ht="15.75" customHeight="1">
      <c r="A29" s="79">
        <v>41</v>
      </c>
      <c r="B29" s="85"/>
      <c r="C29" s="84" t="s">
        <v>26</v>
      </c>
      <c r="D29" s="85">
        <v>6</v>
      </c>
      <c r="E29" s="85">
        <v>0</v>
      </c>
      <c r="F29" s="85"/>
      <c r="G29" s="84" t="s">
        <v>31</v>
      </c>
      <c r="H29" s="84" t="s">
        <v>25</v>
      </c>
      <c r="I29" s="85">
        <v>2</v>
      </c>
      <c r="J29" s="85">
        <v>1</v>
      </c>
      <c r="K29" s="84"/>
      <c r="L29" s="67" t="s">
        <v>41</v>
      </c>
      <c r="M29" s="68">
        <f>M30</f>
        <v>159000</v>
      </c>
      <c r="N29" s="68">
        <f>N30</f>
        <v>159000</v>
      </c>
      <c r="O29" s="68">
        <f>O30</f>
        <v>172000</v>
      </c>
      <c r="P29" s="68">
        <f t="shared" si="1"/>
        <v>13000</v>
      </c>
      <c r="Q29" s="83"/>
      <c r="R29" s="83"/>
    </row>
    <row r="30" spans="1:67" s="90" customFormat="1" ht="15.75" customHeight="1">
      <c r="A30" s="79">
        <v>41</v>
      </c>
      <c r="B30" s="85"/>
      <c r="C30" s="84" t="s">
        <v>26</v>
      </c>
      <c r="D30" s="85">
        <v>6</v>
      </c>
      <c r="E30" s="85">
        <v>0</v>
      </c>
      <c r="F30" s="85"/>
      <c r="G30" s="84" t="s">
        <v>31</v>
      </c>
      <c r="H30" s="84" t="s">
        <v>25</v>
      </c>
      <c r="I30" s="85">
        <v>2</v>
      </c>
      <c r="J30" s="85">
        <v>1</v>
      </c>
      <c r="K30" s="84" t="s">
        <v>23</v>
      </c>
      <c r="L30" s="69" t="s">
        <v>41</v>
      </c>
      <c r="M30" s="26">
        <v>159000</v>
      </c>
      <c r="N30" s="26">
        <v>159000</v>
      </c>
      <c r="O30" s="26">
        <v>172000</v>
      </c>
      <c r="P30" s="26">
        <f t="shared" si="1"/>
        <v>13000</v>
      </c>
      <c r="Q30" s="88"/>
      <c r="R30" s="8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</row>
    <row r="31" spans="1:18" ht="15.75" customHeight="1">
      <c r="A31" s="79">
        <v>41</v>
      </c>
      <c r="B31" s="85"/>
      <c r="C31" s="84" t="s">
        <v>26</v>
      </c>
      <c r="D31" s="85">
        <v>6</v>
      </c>
      <c r="E31" s="85">
        <v>0</v>
      </c>
      <c r="F31" s="85"/>
      <c r="G31" s="84" t="s">
        <v>31</v>
      </c>
      <c r="H31" s="84" t="s">
        <v>25</v>
      </c>
      <c r="I31" s="85">
        <v>2</v>
      </c>
      <c r="J31" s="85">
        <v>2</v>
      </c>
      <c r="K31" s="84"/>
      <c r="L31" s="67" t="s">
        <v>42</v>
      </c>
      <c r="M31" s="68">
        <f>M32</f>
        <v>63000</v>
      </c>
      <c r="N31" s="68">
        <f>N32</f>
        <v>63000</v>
      </c>
      <c r="O31" s="68">
        <f>O32</f>
        <v>69000</v>
      </c>
      <c r="P31" s="68">
        <f t="shared" si="1"/>
        <v>6000</v>
      </c>
      <c r="Q31" s="83"/>
      <c r="R31" s="83"/>
    </row>
    <row r="32" spans="1:67" s="90" customFormat="1" ht="15.75" customHeight="1">
      <c r="A32" s="79">
        <v>41</v>
      </c>
      <c r="B32" s="85"/>
      <c r="C32" s="84" t="s">
        <v>26</v>
      </c>
      <c r="D32" s="85">
        <v>6</v>
      </c>
      <c r="E32" s="85">
        <v>0</v>
      </c>
      <c r="F32" s="85"/>
      <c r="G32" s="84" t="s">
        <v>31</v>
      </c>
      <c r="H32" s="84" t="s">
        <v>25</v>
      </c>
      <c r="I32" s="85">
        <v>2</v>
      </c>
      <c r="J32" s="85">
        <v>2</v>
      </c>
      <c r="K32" s="84" t="s">
        <v>23</v>
      </c>
      <c r="L32" s="69" t="s">
        <v>42</v>
      </c>
      <c r="M32" s="26">
        <v>63000</v>
      </c>
      <c r="N32" s="26">
        <v>63000</v>
      </c>
      <c r="O32" s="26">
        <v>69000</v>
      </c>
      <c r="P32" s="26">
        <f t="shared" si="1"/>
        <v>6000</v>
      </c>
      <c r="Q32" s="88"/>
      <c r="R32" s="88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</row>
    <row r="33" spans="1:18" ht="15" customHeight="1">
      <c r="A33" s="79">
        <v>41</v>
      </c>
      <c r="B33" s="85"/>
      <c r="C33" s="84" t="s">
        <v>26</v>
      </c>
      <c r="D33" s="85">
        <v>6</v>
      </c>
      <c r="E33" s="85">
        <v>0</v>
      </c>
      <c r="F33" s="85"/>
      <c r="G33" s="84" t="s">
        <v>31</v>
      </c>
      <c r="H33" s="84" t="s">
        <v>24</v>
      </c>
      <c r="I33" s="85"/>
      <c r="J33" s="85"/>
      <c r="K33" s="84"/>
      <c r="L33" s="67" t="s">
        <v>44</v>
      </c>
      <c r="M33" s="68">
        <f>SUM(M34+M50+M55+M62+M83+M87+M99)</f>
        <v>2575000</v>
      </c>
      <c r="N33" s="68">
        <f>SUM(N34+N50+N55+N62+N83+N87+N99)</f>
        <v>2575000</v>
      </c>
      <c r="O33" s="68">
        <f>SUM(O34+O50+O55+O62+O83+O87+O99)</f>
        <v>5581500</v>
      </c>
      <c r="P33" s="68">
        <f aca="true" t="shared" si="3" ref="P33:P62">O33-N33</f>
        <v>3006500</v>
      </c>
      <c r="Q33" s="83"/>
      <c r="R33" s="83"/>
    </row>
    <row r="34" spans="1:18" ht="15" customHeight="1">
      <c r="A34" s="79">
        <v>41</v>
      </c>
      <c r="B34" s="85"/>
      <c r="C34" s="84" t="s">
        <v>26</v>
      </c>
      <c r="D34" s="85">
        <v>6</v>
      </c>
      <c r="E34" s="85">
        <v>0</v>
      </c>
      <c r="F34" s="85"/>
      <c r="G34" s="84" t="s">
        <v>31</v>
      </c>
      <c r="H34" s="84" t="s">
        <v>24</v>
      </c>
      <c r="I34" s="85">
        <v>2</v>
      </c>
      <c r="J34" s="85"/>
      <c r="K34" s="84"/>
      <c r="L34" s="67" t="s">
        <v>11</v>
      </c>
      <c r="M34" s="68">
        <f>SUM(M35+M40+M43+M46+M48)</f>
        <v>186500</v>
      </c>
      <c r="N34" s="68">
        <f>SUM(N35+N40+N43+N46+N48)</f>
        <v>186500</v>
      </c>
      <c r="O34" s="68">
        <f>SUM(O35+O40+O43+O46+O48)</f>
        <v>214800</v>
      </c>
      <c r="P34" s="68">
        <f t="shared" si="3"/>
        <v>28300</v>
      </c>
      <c r="Q34" s="83"/>
      <c r="R34" s="83"/>
    </row>
    <row r="35" spans="1:18" ht="15" customHeight="1">
      <c r="A35" s="79">
        <v>41</v>
      </c>
      <c r="B35" s="85"/>
      <c r="C35" s="84" t="s">
        <v>26</v>
      </c>
      <c r="D35" s="85">
        <v>6</v>
      </c>
      <c r="E35" s="85">
        <v>0</v>
      </c>
      <c r="F35" s="85"/>
      <c r="G35" s="84" t="s">
        <v>31</v>
      </c>
      <c r="H35" s="84" t="s">
        <v>24</v>
      </c>
      <c r="I35" s="85">
        <v>2</v>
      </c>
      <c r="J35" s="85">
        <v>1</v>
      </c>
      <c r="K35" s="84"/>
      <c r="L35" s="67" t="s">
        <v>45</v>
      </c>
      <c r="M35" s="68">
        <f>SUM(M36:M39)</f>
        <v>79500</v>
      </c>
      <c r="N35" s="68">
        <f>SUM(N36:N39)</f>
        <v>79500</v>
      </c>
      <c r="O35" s="68">
        <f>SUM(O36:O39)</f>
        <v>104000</v>
      </c>
      <c r="P35" s="68">
        <f t="shared" si="3"/>
        <v>24500</v>
      </c>
      <c r="Q35" s="83"/>
      <c r="R35" s="83"/>
    </row>
    <row r="36" spans="1:67" s="90" customFormat="1" ht="15" customHeight="1">
      <c r="A36" s="79">
        <v>41</v>
      </c>
      <c r="B36" s="85"/>
      <c r="C36" s="84" t="s">
        <v>26</v>
      </c>
      <c r="D36" s="85">
        <v>6</v>
      </c>
      <c r="E36" s="85">
        <v>0</v>
      </c>
      <c r="F36" s="85"/>
      <c r="G36" s="84" t="s">
        <v>31</v>
      </c>
      <c r="H36" s="84" t="s">
        <v>24</v>
      </c>
      <c r="I36" s="85">
        <v>2</v>
      </c>
      <c r="J36" s="85">
        <v>1</v>
      </c>
      <c r="K36" s="84" t="s">
        <v>23</v>
      </c>
      <c r="L36" s="69" t="s">
        <v>46</v>
      </c>
      <c r="M36" s="26">
        <v>24000</v>
      </c>
      <c r="N36" s="26">
        <v>24000</v>
      </c>
      <c r="O36" s="26">
        <v>35000</v>
      </c>
      <c r="P36" s="26">
        <f t="shared" si="3"/>
        <v>11000</v>
      </c>
      <c r="Q36" s="88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</row>
    <row r="37" spans="1:67" s="90" customFormat="1" ht="15" customHeight="1">
      <c r="A37" s="79">
        <v>41</v>
      </c>
      <c r="B37" s="85"/>
      <c r="C37" s="84" t="s">
        <v>26</v>
      </c>
      <c r="D37" s="85">
        <v>6</v>
      </c>
      <c r="E37" s="85">
        <v>0</v>
      </c>
      <c r="F37" s="85"/>
      <c r="G37" s="84" t="s">
        <v>31</v>
      </c>
      <c r="H37" s="84" t="s">
        <v>24</v>
      </c>
      <c r="I37" s="85">
        <v>2</v>
      </c>
      <c r="J37" s="85">
        <v>1</v>
      </c>
      <c r="K37" s="84" t="s">
        <v>25</v>
      </c>
      <c r="L37" s="69" t="s">
        <v>47</v>
      </c>
      <c r="M37" s="26">
        <v>3500</v>
      </c>
      <c r="N37" s="26">
        <v>3500</v>
      </c>
      <c r="O37" s="26">
        <v>4000</v>
      </c>
      <c r="P37" s="26">
        <f t="shared" si="3"/>
        <v>500</v>
      </c>
      <c r="Q37" s="88"/>
      <c r="R37" s="88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</row>
    <row r="38" spans="1:67" s="90" customFormat="1" ht="15" customHeight="1">
      <c r="A38" s="79">
        <v>41</v>
      </c>
      <c r="B38" s="85"/>
      <c r="C38" s="84" t="s">
        <v>26</v>
      </c>
      <c r="D38" s="85">
        <v>6</v>
      </c>
      <c r="E38" s="85">
        <v>0</v>
      </c>
      <c r="F38" s="85"/>
      <c r="G38" s="84" t="s">
        <v>31</v>
      </c>
      <c r="H38" s="84" t="s">
        <v>24</v>
      </c>
      <c r="I38" s="85">
        <v>2</v>
      </c>
      <c r="J38" s="85">
        <v>1</v>
      </c>
      <c r="K38" s="84" t="s">
        <v>24</v>
      </c>
      <c r="L38" s="69" t="s">
        <v>48</v>
      </c>
      <c r="M38" s="26">
        <v>9500</v>
      </c>
      <c r="N38" s="26">
        <v>9500</v>
      </c>
      <c r="O38" s="26">
        <v>10000</v>
      </c>
      <c r="P38" s="26">
        <f t="shared" si="3"/>
        <v>500</v>
      </c>
      <c r="Q38" s="88"/>
      <c r="R38" s="88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</row>
    <row r="39" spans="1:67" s="90" customFormat="1" ht="15" customHeight="1">
      <c r="A39" s="79">
        <v>41</v>
      </c>
      <c r="B39" s="85"/>
      <c r="C39" s="84" t="s">
        <v>26</v>
      </c>
      <c r="D39" s="85">
        <v>6</v>
      </c>
      <c r="E39" s="85">
        <v>0</v>
      </c>
      <c r="F39" s="85"/>
      <c r="G39" s="84" t="s">
        <v>31</v>
      </c>
      <c r="H39" s="84" t="s">
        <v>24</v>
      </c>
      <c r="I39" s="85">
        <v>2</v>
      </c>
      <c r="J39" s="85">
        <v>1</v>
      </c>
      <c r="K39" s="84" t="s">
        <v>27</v>
      </c>
      <c r="L39" s="69" t="s">
        <v>49</v>
      </c>
      <c r="M39" s="26">
        <v>42500</v>
      </c>
      <c r="N39" s="26">
        <v>42500</v>
      </c>
      <c r="O39" s="26">
        <v>55000</v>
      </c>
      <c r="P39" s="26">
        <f t="shared" si="3"/>
        <v>12500</v>
      </c>
      <c r="Q39" s="88"/>
      <c r="R39" s="88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</row>
    <row r="40" spans="1:18" ht="15" customHeight="1">
      <c r="A40" s="79">
        <v>41</v>
      </c>
      <c r="B40" s="85"/>
      <c r="C40" s="84" t="s">
        <v>26</v>
      </c>
      <c r="D40" s="85">
        <v>6</v>
      </c>
      <c r="E40" s="85">
        <v>0</v>
      </c>
      <c r="F40" s="85"/>
      <c r="G40" s="84" t="s">
        <v>31</v>
      </c>
      <c r="H40" s="84" t="s">
        <v>24</v>
      </c>
      <c r="I40" s="85">
        <v>2</v>
      </c>
      <c r="J40" s="85">
        <v>2</v>
      </c>
      <c r="K40" s="84"/>
      <c r="L40" s="67" t="s">
        <v>50</v>
      </c>
      <c r="M40" s="68">
        <f>SUM(M41:M42)</f>
        <v>13000</v>
      </c>
      <c r="N40" s="68">
        <f>SUM(N41:N42)</f>
        <v>13000</v>
      </c>
      <c r="O40" s="68">
        <f>SUM(O41:O42)</f>
        <v>14000</v>
      </c>
      <c r="P40" s="68">
        <f t="shared" si="3"/>
        <v>1000</v>
      </c>
      <c r="Q40" s="83"/>
      <c r="R40" s="83"/>
    </row>
    <row r="41" spans="1:67" s="90" customFormat="1" ht="15" customHeight="1">
      <c r="A41" s="79">
        <v>41</v>
      </c>
      <c r="B41" s="85"/>
      <c r="C41" s="84" t="s">
        <v>26</v>
      </c>
      <c r="D41" s="85">
        <v>6</v>
      </c>
      <c r="E41" s="85">
        <v>0</v>
      </c>
      <c r="F41" s="85"/>
      <c r="G41" s="84" t="s">
        <v>31</v>
      </c>
      <c r="H41" s="84" t="s">
        <v>24</v>
      </c>
      <c r="I41" s="85">
        <v>2</v>
      </c>
      <c r="J41" s="85">
        <v>2</v>
      </c>
      <c r="K41" s="84" t="s">
        <v>23</v>
      </c>
      <c r="L41" s="69" t="s">
        <v>51</v>
      </c>
      <c r="M41" s="26">
        <v>8500</v>
      </c>
      <c r="N41" s="26">
        <v>8500</v>
      </c>
      <c r="O41" s="26">
        <v>8500</v>
      </c>
      <c r="P41" s="26">
        <f t="shared" si="3"/>
        <v>0</v>
      </c>
      <c r="Q41" s="88"/>
      <c r="R41" s="8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</row>
    <row r="42" spans="1:67" s="90" customFormat="1" ht="15" customHeight="1">
      <c r="A42" s="79">
        <v>41</v>
      </c>
      <c r="B42" s="85"/>
      <c r="C42" s="84" t="s">
        <v>26</v>
      </c>
      <c r="D42" s="85">
        <v>6</v>
      </c>
      <c r="E42" s="85">
        <v>0</v>
      </c>
      <c r="F42" s="85"/>
      <c r="G42" s="84" t="s">
        <v>31</v>
      </c>
      <c r="H42" s="84" t="s">
        <v>24</v>
      </c>
      <c r="I42" s="85">
        <v>2</v>
      </c>
      <c r="J42" s="85">
        <v>2</v>
      </c>
      <c r="K42" s="84" t="s">
        <v>25</v>
      </c>
      <c r="L42" s="69" t="s">
        <v>52</v>
      </c>
      <c r="M42" s="26">
        <v>4500</v>
      </c>
      <c r="N42" s="26">
        <v>4500</v>
      </c>
      <c r="O42" s="26">
        <v>5500</v>
      </c>
      <c r="P42" s="26">
        <f t="shared" si="3"/>
        <v>1000</v>
      </c>
      <c r="Q42" s="88"/>
      <c r="R42" s="88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</row>
    <row r="43" spans="1:18" ht="15" customHeight="1">
      <c r="A43" s="79">
        <v>41</v>
      </c>
      <c r="B43" s="85"/>
      <c r="C43" s="84" t="s">
        <v>26</v>
      </c>
      <c r="D43" s="85">
        <v>6</v>
      </c>
      <c r="E43" s="85">
        <v>0</v>
      </c>
      <c r="F43" s="85"/>
      <c r="G43" s="84" t="s">
        <v>31</v>
      </c>
      <c r="H43" s="84" t="s">
        <v>24</v>
      </c>
      <c r="I43" s="85">
        <v>2</v>
      </c>
      <c r="J43" s="85">
        <v>3</v>
      </c>
      <c r="K43" s="84"/>
      <c r="L43" s="67" t="s">
        <v>53</v>
      </c>
      <c r="M43" s="68">
        <f>SUM(M44:M45)</f>
        <v>88000</v>
      </c>
      <c r="N43" s="68">
        <f>SUM(N44:N45)</f>
        <v>88000</v>
      </c>
      <c r="O43" s="68">
        <f>SUM(O44:O45)</f>
        <v>88000</v>
      </c>
      <c r="P43" s="68">
        <f t="shared" si="3"/>
        <v>0</v>
      </c>
      <c r="Q43" s="83"/>
      <c r="R43" s="83"/>
    </row>
    <row r="44" spans="1:67" s="90" customFormat="1" ht="15" customHeight="1">
      <c r="A44" s="79">
        <v>41</v>
      </c>
      <c r="B44" s="85"/>
      <c r="C44" s="84" t="s">
        <v>26</v>
      </c>
      <c r="D44" s="85">
        <v>6</v>
      </c>
      <c r="E44" s="85">
        <v>0</v>
      </c>
      <c r="F44" s="85"/>
      <c r="G44" s="84" t="s">
        <v>31</v>
      </c>
      <c r="H44" s="84" t="s">
        <v>24</v>
      </c>
      <c r="I44" s="85">
        <v>2</v>
      </c>
      <c r="J44" s="85">
        <v>3</v>
      </c>
      <c r="K44" s="84" t="s">
        <v>25</v>
      </c>
      <c r="L44" s="69" t="s">
        <v>54</v>
      </c>
      <c r="M44" s="26">
        <v>42000</v>
      </c>
      <c r="N44" s="26">
        <v>42000</v>
      </c>
      <c r="O44" s="26">
        <v>42000</v>
      </c>
      <c r="P44" s="26">
        <f t="shared" si="3"/>
        <v>0</v>
      </c>
      <c r="Q44" s="88"/>
      <c r="R44" s="8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</row>
    <row r="45" spans="1:67" s="90" customFormat="1" ht="15" customHeight="1">
      <c r="A45" s="79">
        <v>41</v>
      </c>
      <c r="B45" s="85"/>
      <c r="C45" s="84" t="s">
        <v>26</v>
      </c>
      <c r="D45" s="85">
        <v>6</v>
      </c>
      <c r="E45" s="85">
        <v>0</v>
      </c>
      <c r="F45" s="85"/>
      <c r="G45" s="84" t="s">
        <v>31</v>
      </c>
      <c r="H45" s="84" t="s">
        <v>24</v>
      </c>
      <c r="I45" s="85">
        <v>2</v>
      </c>
      <c r="J45" s="85">
        <v>3</v>
      </c>
      <c r="K45" s="84" t="s">
        <v>24</v>
      </c>
      <c r="L45" s="69" t="s">
        <v>55</v>
      </c>
      <c r="M45" s="26">
        <v>46000</v>
      </c>
      <c r="N45" s="26">
        <v>46000</v>
      </c>
      <c r="O45" s="26">
        <v>46000</v>
      </c>
      <c r="P45" s="26">
        <f t="shared" si="3"/>
        <v>0</v>
      </c>
      <c r="Q45" s="88"/>
      <c r="R45" s="88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</row>
    <row r="46" spans="1:18" ht="15" customHeight="1">
      <c r="A46" s="79">
        <v>41</v>
      </c>
      <c r="B46" s="85"/>
      <c r="C46" s="84" t="s">
        <v>26</v>
      </c>
      <c r="D46" s="85">
        <v>6</v>
      </c>
      <c r="E46" s="85">
        <v>0</v>
      </c>
      <c r="F46" s="85"/>
      <c r="G46" s="84" t="s">
        <v>31</v>
      </c>
      <c r="H46" s="84" t="s">
        <v>24</v>
      </c>
      <c r="I46" s="85">
        <v>2</v>
      </c>
      <c r="J46" s="85">
        <v>6</v>
      </c>
      <c r="K46" s="84"/>
      <c r="L46" s="67" t="s">
        <v>56</v>
      </c>
      <c r="M46" s="68">
        <f>SUM(M47:M47)</f>
        <v>500</v>
      </c>
      <c r="N46" s="68">
        <f>SUM(N47:N47)</f>
        <v>500</v>
      </c>
      <c r="O46" s="68">
        <f>SUM(O47:O47)</f>
        <v>800</v>
      </c>
      <c r="P46" s="68">
        <f t="shared" si="3"/>
        <v>300</v>
      </c>
      <c r="Q46" s="83"/>
      <c r="R46" s="83"/>
    </row>
    <row r="47" spans="1:67" s="90" customFormat="1" ht="15" customHeight="1">
      <c r="A47" s="79">
        <v>41</v>
      </c>
      <c r="B47" s="85"/>
      <c r="C47" s="84" t="s">
        <v>26</v>
      </c>
      <c r="D47" s="85">
        <v>6</v>
      </c>
      <c r="E47" s="85">
        <v>0</v>
      </c>
      <c r="F47" s="85"/>
      <c r="G47" s="84" t="s">
        <v>31</v>
      </c>
      <c r="H47" s="84" t="s">
        <v>24</v>
      </c>
      <c r="I47" s="85">
        <v>2</v>
      </c>
      <c r="J47" s="85">
        <v>6</v>
      </c>
      <c r="K47" s="84" t="s">
        <v>25</v>
      </c>
      <c r="L47" s="69" t="s">
        <v>103</v>
      </c>
      <c r="M47" s="26">
        <v>500</v>
      </c>
      <c r="N47" s="26">
        <v>500</v>
      </c>
      <c r="O47" s="26">
        <v>800</v>
      </c>
      <c r="P47" s="26">
        <f t="shared" si="3"/>
        <v>300</v>
      </c>
      <c r="Q47" s="88"/>
      <c r="R47" s="88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</row>
    <row r="48" spans="1:18" ht="15" customHeight="1">
      <c r="A48" s="79">
        <v>41</v>
      </c>
      <c r="B48" s="85"/>
      <c r="C48" s="84" t="s">
        <v>26</v>
      </c>
      <c r="D48" s="85">
        <v>6</v>
      </c>
      <c r="E48" s="85">
        <v>0</v>
      </c>
      <c r="F48" s="85"/>
      <c r="G48" s="84" t="s">
        <v>31</v>
      </c>
      <c r="H48" s="84" t="s">
        <v>24</v>
      </c>
      <c r="I48" s="85">
        <v>2</v>
      </c>
      <c r="J48" s="85">
        <v>9</v>
      </c>
      <c r="K48" s="84"/>
      <c r="L48" s="67" t="s">
        <v>57</v>
      </c>
      <c r="M48" s="68">
        <f>SUM(M49:M49)</f>
        <v>5500</v>
      </c>
      <c r="N48" s="68">
        <f>SUM(N49:N49)</f>
        <v>5500</v>
      </c>
      <c r="O48" s="68">
        <f>SUM(O49:O49)</f>
        <v>8000</v>
      </c>
      <c r="P48" s="68">
        <f t="shared" si="3"/>
        <v>2500</v>
      </c>
      <c r="Q48" s="83"/>
      <c r="R48" s="83"/>
    </row>
    <row r="49" spans="1:67" s="90" customFormat="1" ht="15" customHeight="1">
      <c r="A49" s="79">
        <v>41</v>
      </c>
      <c r="B49" s="85"/>
      <c r="C49" s="84" t="s">
        <v>26</v>
      </c>
      <c r="D49" s="85">
        <v>6</v>
      </c>
      <c r="E49" s="85">
        <v>0</v>
      </c>
      <c r="F49" s="85"/>
      <c r="G49" s="84" t="s">
        <v>31</v>
      </c>
      <c r="H49" s="84" t="s">
        <v>24</v>
      </c>
      <c r="I49" s="85">
        <v>2</v>
      </c>
      <c r="J49" s="85">
        <v>9</v>
      </c>
      <c r="K49" s="84">
        <v>90</v>
      </c>
      <c r="L49" s="69" t="s">
        <v>57</v>
      </c>
      <c r="M49" s="26">
        <v>5500</v>
      </c>
      <c r="N49" s="26">
        <v>5500</v>
      </c>
      <c r="O49" s="26">
        <v>8000</v>
      </c>
      <c r="P49" s="26">
        <f t="shared" si="3"/>
        <v>2500</v>
      </c>
      <c r="Q49" s="88"/>
      <c r="R49" s="88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</row>
    <row r="50" spans="1:18" ht="15" customHeight="1">
      <c r="A50" s="79">
        <v>41</v>
      </c>
      <c r="B50" s="85"/>
      <c r="C50" s="84" t="s">
        <v>26</v>
      </c>
      <c r="D50" s="85">
        <v>6</v>
      </c>
      <c r="E50" s="85">
        <v>0</v>
      </c>
      <c r="F50" s="85"/>
      <c r="G50" s="84" t="s">
        <v>31</v>
      </c>
      <c r="H50" s="84" t="s">
        <v>24</v>
      </c>
      <c r="I50" s="85">
        <v>3</v>
      </c>
      <c r="J50" s="85"/>
      <c r="K50" s="84"/>
      <c r="L50" s="67" t="s">
        <v>12</v>
      </c>
      <c r="M50" s="68">
        <f>SUM(M52+M54)</f>
        <v>171000</v>
      </c>
      <c r="N50" s="68">
        <f>SUM(N52+N54)</f>
        <v>171000</v>
      </c>
      <c r="O50" s="68">
        <f>SUM(O52+O54)</f>
        <v>183000</v>
      </c>
      <c r="P50" s="68">
        <f t="shared" si="3"/>
        <v>12000</v>
      </c>
      <c r="Q50" s="83"/>
      <c r="R50" s="83"/>
    </row>
    <row r="51" spans="1:18" ht="15" customHeight="1">
      <c r="A51" s="79">
        <v>41</v>
      </c>
      <c r="B51" s="85"/>
      <c r="C51" s="84" t="s">
        <v>26</v>
      </c>
      <c r="D51" s="85">
        <v>6</v>
      </c>
      <c r="E51" s="85">
        <v>0</v>
      </c>
      <c r="F51" s="85"/>
      <c r="G51" s="84" t="s">
        <v>31</v>
      </c>
      <c r="H51" s="84" t="s">
        <v>24</v>
      </c>
      <c r="I51" s="85">
        <v>3</v>
      </c>
      <c r="J51" s="85">
        <v>1</v>
      </c>
      <c r="K51" s="84"/>
      <c r="L51" s="67" t="s">
        <v>58</v>
      </c>
      <c r="M51" s="68">
        <f>M52</f>
        <v>3000</v>
      </c>
      <c r="N51" s="68">
        <f>N52</f>
        <v>3000</v>
      </c>
      <c r="O51" s="68">
        <f>O52</f>
        <v>3000</v>
      </c>
      <c r="P51" s="68">
        <f t="shared" si="3"/>
        <v>0</v>
      </c>
      <c r="Q51" s="83"/>
      <c r="R51" s="83"/>
    </row>
    <row r="52" spans="1:67" s="90" customFormat="1" ht="15" customHeight="1">
      <c r="A52" s="79">
        <v>41</v>
      </c>
      <c r="B52" s="85"/>
      <c r="C52" s="84" t="s">
        <v>26</v>
      </c>
      <c r="D52" s="85">
        <v>6</v>
      </c>
      <c r="E52" s="85">
        <v>0</v>
      </c>
      <c r="F52" s="85"/>
      <c r="G52" s="84" t="s">
        <v>31</v>
      </c>
      <c r="H52" s="84" t="s">
        <v>24</v>
      </c>
      <c r="I52" s="85">
        <v>3</v>
      </c>
      <c r="J52" s="85">
        <v>1</v>
      </c>
      <c r="K52" s="84" t="s">
        <v>23</v>
      </c>
      <c r="L52" s="69" t="s">
        <v>58</v>
      </c>
      <c r="M52" s="26">
        <v>3000</v>
      </c>
      <c r="N52" s="26">
        <v>3000</v>
      </c>
      <c r="O52" s="26">
        <v>3000</v>
      </c>
      <c r="P52" s="26">
        <f t="shared" si="3"/>
        <v>0</v>
      </c>
      <c r="Q52" s="88"/>
      <c r="R52" s="88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</row>
    <row r="53" spans="1:18" ht="15" customHeight="1">
      <c r="A53" s="79">
        <v>41</v>
      </c>
      <c r="B53" s="85"/>
      <c r="C53" s="84" t="s">
        <v>26</v>
      </c>
      <c r="D53" s="85">
        <v>6</v>
      </c>
      <c r="E53" s="85">
        <v>0</v>
      </c>
      <c r="F53" s="85"/>
      <c r="G53" s="84" t="s">
        <v>31</v>
      </c>
      <c r="H53" s="84" t="s">
        <v>24</v>
      </c>
      <c r="I53" s="85">
        <v>3</v>
      </c>
      <c r="J53" s="85">
        <v>3</v>
      </c>
      <c r="K53" s="84"/>
      <c r="L53" s="67" t="s">
        <v>59</v>
      </c>
      <c r="M53" s="68">
        <f>M54</f>
        <v>168000</v>
      </c>
      <c r="N53" s="68">
        <f>N54</f>
        <v>168000</v>
      </c>
      <c r="O53" s="68">
        <f>O54</f>
        <v>180000</v>
      </c>
      <c r="P53" s="68">
        <f t="shared" si="3"/>
        <v>12000</v>
      </c>
      <c r="Q53" s="83"/>
      <c r="R53" s="83"/>
    </row>
    <row r="54" spans="1:67" s="90" customFormat="1" ht="15" customHeight="1">
      <c r="A54" s="79">
        <v>41</v>
      </c>
      <c r="B54" s="85"/>
      <c r="C54" s="84" t="s">
        <v>26</v>
      </c>
      <c r="D54" s="85">
        <v>6</v>
      </c>
      <c r="E54" s="85">
        <v>0</v>
      </c>
      <c r="F54" s="85"/>
      <c r="G54" s="84" t="s">
        <v>31</v>
      </c>
      <c r="H54" s="84" t="s">
        <v>24</v>
      </c>
      <c r="I54" s="85">
        <v>3</v>
      </c>
      <c r="J54" s="85">
        <v>3</v>
      </c>
      <c r="K54" s="84" t="s">
        <v>23</v>
      </c>
      <c r="L54" s="69" t="s">
        <v>59</v>
      </c>
      <c r="M54" s="26">
        <v>168000</v>
      </c>
      <c r="N54" s="26">
        <v>168000</v>
      </c>
      <c r="O54" s="26">
        <v>180000</v>
      </c>
      <c r="P54" s="26">
        <f t="shared" si="3"/>
        <v>12000</v>
      </c>
      <c r="Q54" s="88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</row>
    <row r="55" spans="1:18" ht="15" customHeight="1">
      <c r="A55" s="79">
        <v>41</v>
      </c>
      <c r="B55" s="85"/>
      <c r="C55" s="84" t="s">
        <v>26</v>
      </c>
      <c r="D55" s="85">
        <v>6</v>
      </c>
      <c r="E55" s="85">
        <v>0</v>
      </c>
      <c r="F55" s="85"/>
      <c r="G55" s="84" t="s">
        <v>31</v>
      </c>
      <c r="H55" s="84" t="s">
        <v>24</v>
      </c>
      <c r="I55" s="85">
        <v>4</v>
      </c>
      <c r="J55" s="85"/>
      <c r="K55" s="84"/>
      <c r="L55" s="67" t="s">
        <v>7</v>
      </c>
      <c r="M55" s="68">
        <f>SUM(M56+M59)</f>
        <v>74000</v>
      </c>
      <c r="N55" s="68">
        <f>SUM(N56+N59)</f>
        <v>74000</v>
      </c>
      <c r="O55" s="68">
        <f>SUM(O56+O59)</f>
        <v>77500</v>
      </c>
      <c r="P55" s="68">
        <f t="shared" si="3"/>
        <v>3500</v>
      </c>
      <c r="Q55" s="83"/>
      <c r="R55" s="83"/>
    </row>
    <row r="56" spans="1:18" s="72" customFormat="1" ht="15" customHeight="1">
      <c r="A56" s="79">
        <v>41</v>
      </c>
      <c r="B56" s="85"/>
      <c r="C56" s="84" t="s">
        <v>26</v>
      </c>
      <c r="D56" s="85">
        <v>6</v>
      </c>
      <c r="E56" s="85">
        <v>0</v>
      </c>
      <c r="F56" s="85"/>
      <c r="G56" s="84" t="s">
        <v>31</v>
      </c>
      <c r="H56" s="84" t="s">
        <v>24</v>
      </c>
      <c r="I56" s="85">
        <v>4</v>
      </c>
      <c r="J56" s="85">
        <v>2</v>
      </c>
      <c r="K56" s="84"/>
      <c r="L56" s="67" t="s">
        <v>116</v>
      </c>
      <c r="M56" s="68">
        <f>M57+M58</f>
        <v>66000</v>
      </c>
      <c r="N56" s="68">
        <f>N57+N58</f>
        <v>66000</v>
      </c>
      <c r="O56" s="68">
        <f>O57+O58</f>
        <v>66500</v>
      </c>
      <c r="P56" s="68">
        <f t="shared" si="3"/>
        <v>500</v>
      </c>
      <c r="Q56" s="83"/>
      <c r="R56" s="83"/>
    </row>
    <row r="57" spans="1:67" s="91" customFormat="1" ht="15" customHeight="1">
      <c r="A57" s="79">
        <v>41</v>
      </c>
      <c r="B57" s="85"/>
      <c r="C57" s="84" t="s">
        <v>26</v>
      </c>
      <c r="D57" s="85">
        <v>6</v>
      </c>
      <c r="E57" s="85">
        <v>0</v>
      </c>
      <c r="F57" s="85"/>
      <c r="G57" s="84" t="s">
        <v>31</v>
      </c>
      <c r="H57" s="84" t="s">
        <v>24</v>
      </c>
      <c r="I57" s="85">
        <v>4</v>
      </c>
      <c r="J57" s="85">
        <v>2</v>
      </c>
      <c r="K57" s="84" t="s">
        <v>25</v>
      </c>
      <c r="L57" s="69" t="s">
        <v>115</v>
      </c>
      <c r="M57" s="26">
        <v>60000</v>
      </c>
      <c r="N57" s="26">
        <v>60000</v>
      </c>
      <c r="O57" s="26">
        <v>60000</v>
      </c>
      <c r="P57" s="26">
        <f t="shared" si="3"/>
        <v>0</v>
      </c>
      <c r="Q57" s="88"/>
      <c r="R57" s="88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</row>
    <row r="58" spans="1:67" s="91" customFormat="1" ht="15" customHeight="1">
      <c r="A58" s="79">
        <v>41</v>
      </c>
      <c r="B58" s="85"/>
      <c r="C58" s="84" t="s">
        <v>26</v>
      </c>
      <c r="D58" s="85">
        <v>6</v>
      </c>
      <c r="E58" s="85">
        <v>0</v>
      </c>
      <c r="F58" s="85"/>
      <c r="G58" s="84" t="s">
        <v>31</v>
      </c>
      <c r="H58" s="84" t="s">
        <v>24</v>
      </c>
      <c r="I58" s="85">
        <v>4</v>
      </c>
      <c r="J58" s="85">
        <v>2</v>
      </c>
      <c r="K58" s="84" t="s">
        <v>29</v>
      </c>
      <c r="L58" s="69" t="s">
        <v>117</v>
      </c>
      <c r="M58" s="26">
        <v>6000</v>
      </c>
      <c r="N58" s="26">
        <v>6000</v>
      </c>
      <c r="O58" s="26">
        <v>6500</v>
      </c>
      <c r="P58" s="26">
        <f t="shared" si="3"/>
        <v>500</v>
      </c>
      <c r="Q58" s="88"/>
      <c r="R58" s="88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</row>
    <row r="59" spans="1:18" ht="15" customHeight="1">
      <c r="A59" s="79">
        <v>41</v>
      </c>
      <c r="B59" s="85"/>
      <c r="C59" s="84" t="s">
        <v>26</v>
      </c>
      <c r="D59" s="85">
        <v>6</v>
      </c>
      <c r="E59" s="85">
        <v>0</v>
      </c>
      <c r="F59" s="85"/>
      <c r="G59" s="84" t="s">
        <v>31</v>
      </c>
      <c r="H59" s="84" t="s">
        <v>24</v>
      </c>
      <c r="I59" s="85">
        <v>4</v>
      </c>
      <c r="J59" s="85">
        <v>3</v>
      </c>
      <c r="K59" s="84"/>
      <c r="L59" s="67" t="s">
        <v>60</v>
      </c>
      <c r="M59" s="68">
        <f>M60+M61</f>
        <v>8000</v>
      </c>
      <c r="N59" s="68">
        <f>N60+N61</f>
        <v>8000</v>
      </c>
      <c r="O59" s="68">
        <f>O60+O61</f>
        <v>11000</v>
      </c>
      <c r="P59" s="68">
        <f t="shared" si="3"/>
        <v>3000</v>
      </c>
      <c r="Q59" s="83"/>
      <c r="R59" s="83"/>
    </row>
    <row r="60" spans="1:67" s="90" customFormat="1" ht="15" customHeight="1">
      <c r="A60" s="79">
        <v>41</v>
      </c>
      <c r="B60" s="85"/>
      <c r="C60" s="84" t="s">
        <v>26</v>
      </c>
      <c r="D60" s="85">
        <v>6</v>
      </c>
      <c r="E60" s="85">
        <v>0</v>
      </c>
      <c r="F60" s="85"/>
      <c r="G60" s="84" t="s">
        <v>31</v>
      </c>
      <c r="H60" s="84" t="s">
        <v>24</v>
      </c>
      <c r="I60" s="85">
        <v>4</v>
      </c>
      <c r="J60" s="85">
        <v>3</v>
      </c>
      <c r="K60" s="84" t="s">
        <v>25</v>
      </c>
      <c r="L60" s="69" t="s">
        <v>61</v>
      </c>
      <c r="M60" s="26">
        <v>2000</v>
      </c>
      <c r="N60" s="26">
        <v>2000</v>
      </c>
      <c r="O60" s="26">
        <v>4000</v>
      </c>
      <c r="P60" s="26">
        <f t="shared" si="3"/>
        <v>2000</v>
      </c>
      <c r="Q60" s="88"/>
      <c r="R60" s="88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</row>
    <row r="61" spans="1:67" s="91" customFormat="1" ht="15" customHeight="1">
      <c r="A61" s="79">
        <v>41</v>
      </c>
      <c r="B61" s="85"/>
      <c r="C61" s="84" t="s">
        <v>26</v>
      </c>
      <c r="D61" s="85">
        <v>6</v>
      </c>
      <c r="E61" s="85">
        <v>0</v>
      </c>
      <c r="F61" s="85"/>
      <c r="G61" s="84" t="s">
        <v>31</v>
      </c>
      <c r="H61" s="84" t="s">
        <v>24</v>
      </c>
      <c r="I61" s="85">
        <v>4</v>
      </c>
      <c r="J61" s="85">
        <v>3</v>
      </c>
      <c r="K61" s="84" t="s">
        <v>29</v>
      </c>
      <c r="L61" s="69" t="s">
        <v>118</v>
      </c>
      <c r="M61" s="26">
        <v>6000</v>
      </c>
      <c r="N61" s="26">
        <v>6000</v>
      </c>
      <c r="O61" s="26">
        <v>7000</v>
      </c>
      <c r="P61" s="26">
        <f t="shared" si="3"/>
        <v>1000</v>
      </c>
      <c r="Q61" s="88"/>
      <c r="R61" s="88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</row>
    <row r="62" spans="1:18" ht="15" customHeight="1">
      <c r="A62" s="79">
        <v>41</v>
      </c>
      <c r="B62" s="85"/>
      <c r="C62" s="84" t="s">
        <v>26</v>
      </c>
      <c r="D62" s="85">
        <v>6</v>
      </c>
      <c r="E62" s="85">
        <v>0</v>
      </c>
      <c r="F62" s="85"/>
      <c r="G62" s="84" t="s">
        <v>31</v>
      </c>
      <c r="H62" s="84" t="s">
        <v>24</v>
      </c>
      <c r="I62" s="85">
        <v>5</v>
      </c>
      <c r="J62" s="85"/>
      <c r="K62" s="84"/>
      <c r="L62" s="67" t="s">
        <v>3</v>
      </c>
      <c r="M62" s="68">
        <f>M63+M68+M73+M77+M79</f>
        <v>1388500</v>
      </c>
      <c r="N62" s="68">
        <f>N63+N68+N73+N77+N79</f>
        <v>1388500</v>
      </c>
      <c r="O62" s="68">
        <f>O63+O68+O73+O77+O79</f>
        <v>1642200</v>
      </c>
      <c r="P62" s="68">
        <f t="shared" si="3"/>
        <v>253700</v>
      </c>
      <c r="Q62" s="83"/>
      <c r="R62" s="83"/>
    </row>
    <row r="63" spans="1:18" ht="15" customHeight="1">
      <c r="A63" s="79">
        <v>41</v>
      </c>
      <c r="B63" s="85"/>
      <c r="C63" s="84" t="s">
        <v>26</v>
      </c>
      <c r="D63" s="85">
        <v>6</v>
      </c>
      <c r="E63" s="85">
        <v>0</v>
      </c>
      <c r="F63" s="85"/>
      <c r="G63" s="84" t="s">
        <v>31</v>
      </c>
      <c r="H63" s="84" t="s">
        <v>24</v>
      </c>
      <c r="I63" s="85">
        <v>5</v>
      </c>
      <c r="J63" s="85">
        <v>1</v>
      </c>
      <c r="K63" s="84"/>
      <c r="L63" s="67" t="s">
        <v>62</v>
      </c>
      <c r="M63" s="68">
        <f>M64+M65+M66+M67</f>
        <v>558500</v>
      </c>
      <c r="N63" s="68">
        <f>N64+N65+N66+N67</f>
        <v>558500</v>
      </c>
      <c r="O63" s="68">
        <f>O64+O65+O66+O67</f>
        <v>698500</v>
      </c>
      <c r="P63" s="68">
        <f aca="true" t="shared" si="4" ref="P63:P88">O63-N63</f>
        <v>140000</v>
      </c>
      <c r="Q63" s="83"/>
      <c r="R63" s="83"/>
    </row>
    <row r="64" spans="1:67" s="90" customFormat="1" ht="15" customHeight="1">
      <c r="A64" s="79">
        <v>41</v>
      </c>
      <c r="B64" s="85"/>
      <c r="C64" s="84" t="s">
        <v>26</v>
      </c>
      <c r="D64" s="85">
        <v>6</v>
      </c>
      <c r="E64" s="85">
        <v>0</v>
      </c>
      <c r="F64" s="85"/>
      <c r="G64" s="84" t="s">
        <v>31</v>
      </c>
      <c r="H64" s="84" t="s">
        <v>24</v>
      </c>
      <c r="I64" s="85">
        <v>5</v>
      </c>
      <c r="J64" s="85">
        <v>1</v>
      </c>
      <c r="K64" s="84" t="s">
        <v>23</v>
      </c>
      <c r="L64" s="69" t="s">
        <v>63</v>
      </c>
      <c r="M64" s="26">
        <v>203000</v>
      </c>
      <c r="N64" s="26">
        <v>203000</v>
      </c>
      <c r="O64" s="26">
        <v>293000</v>
      </c>
      <c r="P64" s="26">
        <f t="shared" si="4"/>
        <v>90000</v>
      </c>
      <c r="Q64" s="88"/>
      <c r="R64" s="88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</row>
    <row r="65" spans="1:67" s="91" customFormat="1" ht="15" customHeight="1">
      <c r="A65" s="79">
        <v>41</v>
      </c>
      <c r="B65" s="85"/>
      <c r="C65" s="84" t="s">
        <v>26</v>
      </c>
      <c r="D65" s="85">
        <v>6</v>
      </c>
      <c r="E65" s="85">
        <v>0</v>
      </c>
      <c r="F65" s="85"/>
      <c r="G65" s="84" t="s">
        <v>31</v>
      </c>
      <c r="H65" s="84" t="s">
        <v>24</v>
      </c>
      <c r="I65" s="85">
        <v>5</v>
      </c>
      <c r="J65" s="85">
        <v>1</v>
      </c>
      <c r="K65" s="84" t="s">
        <v>25</v>
      </c>
      <c r="L65" s="69" t="s">
        <v>114</v>
      </c>
      <c r="M65" s="26">
        <v>150000</v>
      </c>
      <c r="N65" s="26">
        <v>150000</v>
      </c>
      <c r="O65" s="26">
        <v>150000</v>
      </c>
      <c r="P65" s="26">
        <f t="shared" si="4"/>
        <v>0</v>
      </c>
      <c r="Q65" s="88"/>
      <c r="R65" s="88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</row>
    <row r="66" spans="1:67" s="90" customFormat="1" ht="15" customHeight="1">
      <c r="A66" s="79">
        <v>41</v>
      </c>
      <c r="B66" s="85"/>
      <c r="C66" s="84" t="s">
        <v>26</v>
      </c>
      <c r="D66" s="85">
        <v>6</v>
      </c>
      <c r="E66" s="85">
        <v>0</v>
      </c>
      <c r="F66" s="85"/>
      <c r="G66" s="84" t="s">
        <v>31</v>
      </c>
      <c r="H66" s="84" t="s">
        <v>24</v>
      </c>
      <c r="I66" s="85">
        <v>5</v>
      </c>
      <c r="J66" s="85">
        <v>1</v>
      </c>
      <c r="K66" s="84" t="s">
        <v>24</v>
      </c>
      <c r="L66" s="69" t="s">
        <v>64</v>
      </c>
      <c r="M66" s="26">
        <v>200000</v>
      </c>
      <c r="N66" s="26">
        <v>200000</v>
      </c>
      <c r="O66" s="26">
        <v>250000</v>
      </c>
      <c r="P66" s="26">
        <f t="shared" si="4"/>
        <v>50000</v>
      </c>
      <c r="Q66" s="88"/>
      <c r="R66" s="88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</row>
    <row r="67" spans="1:67" s="90" customFormat="1" ht="15" customHeight="1">
      <c r="A67" s="79">
        <v>41</v>
      </c>
      <c r="B67" s="85"/>
      <c r="C67" s="84" t="s">
        <v>26</v>
      </c>
      <c r="D67" s="85">
        <v>6</v>
      </c>
      <c r="E67" s="85">
        <v>0</v>
      </c>
      <c r="F67" s="85"/>
      <c r="G67" s="84" t="s">
        <v>31</v>
      </c>
      <c r="H67" s="84" t="s">
        <v>24</v>
      </c>
      <c r="I67" s="85">
        <v>5</v>
      </c>
      <c r="J67" s="85">
        <v>1</v>
      </c>
      <c r="K67" s="84" t="s">
        <v>26</v>
      </c>
      <c r="L67" s="69" t="s">
        <v>65</v>
      </c>
      <c r="M67" s="26">
        <v>5500</v>
      </c>
      <c r="N67" s="26">
        <v>5500</v>
      </c>
      <c r="O67" s="26">
        <v>5500</v>
      </c>
      <c r="P67" s="26">
        <f t="shared" si="4"/>
        <v>0</v>
      </c>
      <c r="Q67" s="88"/>
      <c r="R67" s="88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</row>
    <row r="68" spans="1:18" ht="15" customHeight="1">
      <c r="A68" s="79">
        <v>41</v>
      </c>
      <c r="B68" s="85"/>
      <c r="C68" s="84" t="s">
        <v>26</v>
      </c>
      <c r="D68" s="85">
        <v>6</v>
      </c>
      <c r="E68" s="85">
        <v>0</v>
      </c>
      <c r="F68" s="85"/>
      <c r="G68" s="84" t="s">
        <v>31</v>
      </c>
      <c r="H68" s="84" t="s">
        <v>24</v>
      </c>
      <c r="I68" s="85">
        <v>5</v>
      </c>
      <c r="J68" s="85">
        <v>2</v>
      </c>
      <c r="K68" s="84"/>
      <c r="L68" s="67" t="s">
        <v>66</v>
      </c>
      <c r="M68" s="68">
        <f>M69+M70+M71+M72</f>
        <v>109500</v>
      </c>
      <c r="N68" s="68">
        <f>N69+N70+N71+N72</f>
        <v>109500</v>
      </c>
      <c r="O68" s="68">
        <f>O69+O70+O71+O72</f>
        <v>131700</v>
      </c>
      <c r="P68" s="68">
        <f t="shared" si="4"/>
        <v>22200</v>
      </c>
      <c r="Q68" s="83"/>
      <c r="R68" s="83"/>
    </row>
    <row r="69" spans="1:67" s="90" customFormat="1" ht="15" customHeight="1">
      <c r="A69" s="79">
        <v>41</v>
      </c>
      <c r="B69" s="85"/>
      <c r="C69" s="84" t="s">
        <v>26</v>
      </c>
      <c r="D69" s="85">
        <v>6</v>
      </c>
      <c r="E69" s="85">
        <v>0</v>
      </c>
      <c r="F69" s="85"/>
      <c r="G69" s="84" t="s">
        <v>31</v>
      </c>
      <c r="H69" s="84" t="s">
        <v>24</v>
      </c>
      <c r="I69" s="85">
        <v>5</v>
      </c>
      <c r="J69" s="85">
        <v>2</v>
      </c>
      <c r="K69" s="84" t="s">
        <v>23</v>
      </c>
      <c r="L69" s="69" t="s">
        <v>67</v>
      </c>
      <c r="M69" s="26">
        <v>2500</v>
      </c>
      <c r="N69" s="26">
        <v>2500</v>
      </c>
      <c r="O69" s="26">
        <v>3700</v>
      </c>
      <c r="P69" s="26">
        <f t="shared" si="4"/>
        <v>1200</v>
      </c>
      <c r="Q69" s="88"/>
      <c r="R69" s="88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</row>
    <row r="70" spans="1:67" s="90" customFormat="1" ht="15" customHeight="1">
      <c r="A70" s="79">
        <v>41</v>
      </c>
      <c r="B70" s="85"/>
      <c r="C70" s="84" t="s">
        <v>26</v>
      </c>
      <c r="D70" s="85">
        <v>6</v>
      </c>
      <c r="E70" s="85">
        <v>0</v>
      </c>
      <c r="F70" s="85"/>
      <c r="G70" s="84" t="s">
        <v>31</v>
      </c>
      <c r="H70" s="84" t="s">
        <v>24</v>
      </c>
      <c r="I70" s="85">
        <v>5</v>
      </c>
      <c r="J70" s="85">
        <v>2</v>
      </c>
      <c r="K70" s="84" t="s">
        <v>25</v>
      </c>
      <c r="L70" s="69" t="s">
        <v>68</v>
      </c>
      <c r="M70" s="26">
        <v>34000</v>
      </c>
      <c r="N70" s="26">
        <v>34000</v>
      </c>
      <c r="O70" s="26">
        <v>35000</v>
      </c>
      <c r="P70" s="26">
        <f t="shared" si="4"/>
        <v>1000</v>
      </c>
      <c r="Q70" s="88"/>
      <c r="R70" s="88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</row>
    <row r="71" spans="1:67" s="90" customFormat="1" ht="15" customHeight="1">
      <c r="A71" s="79">
        <v>41</v>
      </c>
      <c r="B71" s="85"/>
      <c r="C71" s="84" t="s">
        <v>26</v>
      </c>
      <c r="D71" s="85">
        <v>6</v>
      </c>
      <c r="E71" s="85">
        <v>0</v>
      </c>
      <c r="F71" s="85"/>
      <c r="G71" s="84" t="s">
        <v>31</v>
      </c>
      <c r="H71" s="84" t="s">
        <v>24</v>
      </c>
      <c r="I71" s="85">
        <v>5</v>
      </c>
      <c r="J71" s="85">
        <v>2</v>
      </c>
      <c r="K71" s="84" t="s">
        <v>24</v>
      </c>
      <c r="L71" s="69" t="s">
        <v>69</v>
      </c>
      <c r="M71" s="26">
        <v>71000</v>
      </c>
      <c r="N71" s="26">
        <v>71000</v>
      </c>
      <c r="O71" s="26">
        <v>90000</v>
      </c>
      <c r="P71" s="26">
        <f t="shared" si="4"/>
        <v>19000</v>
      </c>
      <c r="Q71" s="88"/>
      <c r="R71" s="88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</row>
    <row r="72" spans="1:67" s="90" customFormat="1" ht="15" customHeight="1">
      <c r="A72" s="79">
        <v>41</v>
      </c>
      <c r="B72" s="85"/>
      <c r="C72" s="84" t="s">
        <v>26</v>
      </c>
      <c r="D72" s="85">
        <v>6</v>
      </c>
      <c r="E72" s="85">
        <v>0</v>
      </c>
      <c r="F72" s="85"/>
      <c r="G72" s="84" t="s">
        <v>31</v>
      </c>
      <c r="H72" s="84" t="s">
        <v>24</v>
      </c>
      <c r="I72" s="85">
        <v>5</v>
      </c>
      <c r="J72" s="85">
        <v>2</v>
      </c>
      <c r="K72" s="84" t="s">
        <v>27</v>
      </c>
      <c r="L72" s="69" t="s">
        <v>70</v>
      </c>
      <c r="M72" s="26">
        <v>2000</v>
      </c>
      <c r="N72" s="26">
        <v>2000</v>
      </c>
      <c r="O72" s="26">
        <v>3000</v>
      </c>
      <c r="P72" s="26">
        <f t="shared" si="4"/>
        <v>1000</v>
      </c>
      <c r="Q72" s="88"/>
      <c r="R72" s="88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</row>
    <row r="73" spans="1:18" ht="15" customHeight="1">
      <c r="A73" s="79">
        <v>41</v>
      </c>
      <c r="B73" s="85"/>
      <c r="C73" s="84" t="s">
        <v>26</v>
      </c>
      <c r="D73" s="85">
        <v>6</v>
      </c>
      <c r="E73" s="85">
        <v>0</v>
      </c>
      <c r="F73" s="85"/>
      <c r="G73" s="84" t="s">
        <v>31</v>
      </c>
      <c r="H73" s="84" t="s">
        <v>24</v>
      </c>
      <c r="I73" s="85">
        <v>5</v>
      </c>
      <c r="J73" s="85">
        <v>4</v>
      </c>
      <c r="K73" s="84"/>
      <c r="L73" s="67" t="s">
        <v>71</v>
      </c>
      <c r="M73" s="68">
        <f>M74+M75+M76</f>
        <v>45500</v>
      </c>
      <c r="N73" s="68">
        <f>N74+N75+N76</f>
        <v>45500</v>
      </c>
      <c r="O73" s="68">
        <f>O74+O75+O76</f>
        <v>78000</v>
      </c>
      <c r="P73" s="68">
        <f t="shared" si="4"/>
        <v>32500</v>
      </c>
      <c r="Q73" s="83"/>
      <c r="R73" s="83"/>
    </row>
    <row r="74" spans="1:67" s="90" customFormat="1" ht="15" customHeight="1">
      <c r="A74" s="79">
        <v>41</v>
      </c>
      <c r="B74" s="85"/>
      <c r="C74" s="84" t="s">
        <v>26</v>
      </c>
      <c r="D74" s="85">
        <v>6</v>
      </c>
      <c r="E74" s="85">
        <v>0</v>
      </c>
      <c r="F74" s="85"/>
      <c r="G74" s="84" t="s">
        <v>31</v>
      </c>
      <c r="H74" s="84" t="s">
        <v>24</v>
      </c>
      <c r="I74" s="85">
        <v>5</v>
      </c>
      <c r="J74" s="85">
        <v>4</v>
      </c>
      <c r="K74" s="84" t="s">
        <v>23</v>
      </c>
      <c r="L74" s="69" t="s">
        <v>72</v>
      </c>
      <c r="M74" s="26">
        <v>30000</v>
      </c>
      <c r="N74" s="26">
        <v>30000</v>
      </c>
      <c r="O74" s="26">
        <v>45000</v>
      </c>
      <c r="P74" s="26">
        <f t="shared" si="4"/>
        <v>15000</v>
      </c>
      <c r="Q74" s="88"/>
      <c r="R74" s="88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</row>
    <row r="75" spans="1:67" s="90" customFormat="1" ht="15" customHeight="1">
      <c r="A75" s="79">
        <v>41</v>
      </c>
      <c r="B75" s="85"/>
      <c r="C75" s="84" t="s">
        <v>26</v>
      </c>
      <c r="D75" s="85">
        <v>6</v>
      </c>
      <c r="E75" s="85">
        <v>0</v>
      </c>
      <c r="F75" s="85"/>
      <c r="G75" s="84" t="s">
        <v>31</v>
      </c>
      <c r="H75" s="84" t="s">
        <v>24</v>
      </c>
      <c r="I75" s="85">
        <v>5</v>
      </c>
      <c r="J75" s="85">
        <v>4</v>
      </c>
      <c r="K75" s="84" t="s">
        <v>25</v>
      </c>
      <c r="L75" s="69" t="s">
        <v>73</v>
      </c>
      <c r="M75" s="26">
        <v>9500</v>
      </c>
      <c r="N75" s="26">
        <v>9500</v>
      </c>
      <c r="O75" s="26">
        <v>26000</v>
      </c>
      <c r="P75" s="26">
        <f t="shared" si="4"/>
        <v>16500</v>
      </c>
      <c r="Q75" s="88"/>
      <c r="R75" s="88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</row>
    <row r="76" spans="1:67" s="90" customFormat="1" ht="15" customHeight="1">
      <c r="A76" s="79">
        <v>41</v>
      </c>
      <c r="B76" s="85"/>
      <c r="C76" s="84" t="s">
        <v>26</v>
      </c>
      <c r="D76" s="85">
        <v>6</v>
      </c>
      <c r="E76" s="85">
        <v>0</v>
      </c>
      <c r="F76" s="85"/>
      <c r="G76" s="84" t="s">
        <v>31</v>
      </c>
      <c r="H76" s="84" t="s">
        <v>24</v>
      </c>
      <c r="I76" s="85">
        <v>5</v>
      </c>
      <c r="J76" s="85">
        <v>4</v>
      </c>
      <c r="K76" s="84" t="s">
        <v>24</v>
      </c>
      <c r="L76" s="69" t="s">
        <v>74</v>
      </c>
      <c r="M76" s="26">
        <v>6000</v>
      </c>
      <c r="N76" s="26">
        <v>6000</v>
      </c>
      <c r="O76" s="26">
        <v>7000</v>
      </c>
      <c r="P76" s="26">
        <f t="shared" si="4"/>
        <v>1000</v>
      </c>
      <c r="Q76" s="88"/>
      <c r="R76" s="88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</row>
    <row r="77" spans="1:18" ht="15" customHeight="1">
      <c r="A77" s="79">
        <v>41</v>
      </c>
      <c r="B77" s="85"/>
      <c r="C77" s="84" t="s">
        <v>26</v>
      </c>
      <c r="D77" s="85">
        <v>6</v>
      </c>
      <c r="E77" s="85">
        <v>0</v>
      </c>
      <c r="F77" s="85"/>
      <c r="G77" s="84" t="s">
        <v>31</v>
      </c>
      <c r="H77" s="84" t="s">
        <v>24</v>
      </c>
      <c r="I77" s="85">
        <v>5</v>
      </c>
      <c r="J77" s="85">
        <v>5</v>
      </c>
      <c r="K77" s="84"/>
      <c r="L77" s="67" t="s">
        <v>75</v>
      </c>
      <c r="M77" s="68">
        <f>M78</f>
        <v>161000</v>
      </c>
      <c r="N77" s="68">
        <f>N78</f>
        <v>161000</v>
      </c>
      <c r="O77" s="68">
        <f>O78</f>
        <v>180000</v>
      </c>
      <c r="P77" s="68">
        <f t="shared" si="4"/>
        <v>19000</v>
      </c>
      <c r="Q77" s="83"/>
      <c r="R77" s="83"/>
    </row>
    <row r="78" spans="1:67" s="90" customFormat="1" ht="15" customHeight="1">
      <c r="A78" s="79">
        <v>41</v>
      </c>
      <c r="B78" s="85"/>
      <c r="C78" s="84" t="s">
        <v>26</v>
      </c>
      <c r="D78" s="85">
        <v>6</v>
      </c>
      <c r="E78" s="85">
        <v>0</v>
      </c>
      <c r="F78" s="85"/>
      <c r="G78" s="84" t="s">
        <v>31</v>
      </c>
      <c r="H78" s="84" t="s">
        <v>24</v>
      </c>
      <c r="I78" s="85">
        <v>5</v>
      </c>
      <c r="J78" s="85">
        <v>5</v>
      </c>
      <c r="K78" s="84" t="s">
        <v>27</v>
      </c>
      <c r="L78" s="69" t="s">
        <v>76</v>
      </c>
      <c r="M78" s="26">
        <v>161000</v>
      </c>
      <c r="N78" s="26">
        <v>161000</v>
      </c>
      <c r="O78" s="26">
        <v>180000</v>
      </c>
      <c r="P78" s="26">
        <f t="shared" si="4"/>
        <v>19000</v>
      </c>
      <c r="Q78" s="88"/>
      <c r="R78" s="88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</row>
    <row r="79" spans="1:18" ht="15" customHeight="1">
      <c r="A79" s="79">
        <v>41</v>
      </c>
      <c r="B79" s="85"/>
      <c r="C79" s="84" t="s">
        <v>26</v>
      </c>
      <c r="D79" s="85">
        <v>6</v>
      </c>
      <c r="E79" s="85">
        <v>0</v>
      </c>
      <c r="F79" s="85"/>
      <c r="G79" s="84" t="s">
        <v>31</v>
      </c>
      <c r="H79" s="84" t="s">
        <v>24</v>
      </c>
      <c r="I79" s="85">
        <v>5</v>
      </c>
      <c r="J79" s="85">
        <v>9</v>
      </c>
      <c r="K79" s="84"/>
      <c r="L79" s="67" t="s">
        <v>77</v>
      </c>
      <c r="M79" s="68">
        <f>M80+M81+M82</f>
        <v>514000</v>
      </c>
      <c r="N79" s="68">
        <f>N80+N81+N82</f>
        <v>514000</v>
      </c>
      <c r="O79" s="68">
        <f>O80+O81+O82</f>
        <v>554000</v>
      </c>
      <c r="P79" s="68">
        <f t="shared" si="4"/>
        <v>40000</v>
      </c>
      <c r="Q79" s="83"/>
      <c r="R79" s="83"/>
    </row>
    <row r="80" spans="1:67" s="90" customFormat="1" ht="15" customHeight="1">
      <c r="A80" s="79">
        <v>41</v>
      </c>
      <c r="B80" s="85"/>
      <c r="C80" s="84" t="s">
        <v>26</v>
      </c>
      <c r="D80" s="85">
        <v>6</v>
      </c>
      <c r="E80" s="85">
        <v>0</v>
      </c>
      <c r="F80" s="85"/>
      <c r="G80" s="84" t="s">
        <v>31</v>
      </c>
      <c r="H80" s="84" t="s">
        <v>24</v>
      </c>
      <c r="I80" s="85">
        <v>5</v>
      </c>
      <c r="J80" s="85">
        <v>9</v>
      </c>
      <c r="K80" s="84" t="s">
        <v>23</v>
      </c>
      <c r="L80" s="69" t="s">
        <v>78</v>
      </c>
      <c r="M80" s="26">
        <v>6000</v>
      </c>
      <c r="N80" s="26">
        <v>6000</v>
      </c>
      <c r="O80" s="26">
        <v>6000</v>
      </c>
      <c r="P80" s="26">
        <f t="shared" si="4"/>
        <v>0</v>
      </c>
      <c r="Q80" s="88"/>
      <c r="R80" s="88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</row>
    <row r="81" spans="1:67" s="90" customFormat="1" ht="15" customHeight="1">
      <c r="A81" s="79">
        <v>41</v>
      </c>
      <c r="B81" s="85"/>
      <c r="C81" s="84" t="s">
        <v>26</v>
      </c>
      <c r="D81" s="85">
        <v>6</v>
      </c>
      <c r="E81" s="85">
        <v>0</v>
      </c>
      <c r="F81" s="85"/>
      <c r="G81" s="84" t="s">
        <v>31</v>
      </c>
      <c r="H81" s="84" t="s">
        <v>24</v>
      </c>
      <c r="I81" s="85">
        <v>5</v>
      </c>
      <c r="J81" s="85">
        <v>9</v>
      </c>
      <c r="K81" s="84" t="s">
        <v>25</v>
      </c>
      <c r="L81" s="69" t="s">
        <v>79</v>
      </c>
      <c r="M81" s="26">
        <v>98000</v>
      </c>
      <c r="N81" s="26">
        <v>98000</v>
      </c>
      <c r="O81" s="26">
        <v>98000</v>
      </c>
      <c r="P81" s="26">
        <f t="shared" si="4"/>
        <v>0</v>
      </c>
      <c r="Q81" s="88"/>
      <c r="R81" s="88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</row>
    <row r="82" spans="1:67" s="90" customFormat="1" ht="15" customHeight="1">
      <c r="A82" s="79">
        <v>41</v>
      </c>
      <c r="B82" s="85"/>
      <c r="C82" s="84" t="s">
        <v>26</v>
      </c>
      <c r="D82" s="85">
        <v>6</v>
      </c>
      <c r="E82" s="85">
        <v>0</v>
      </c>
      <c r="F82" s="85"/>
      <c r="G82" s="84" t="s">
        <v>31</v>
      </c>
      <c r="H82" s="84" t="s">
        <v>24</v>
      </c>
      <c r="I82" s="85">
        <v>5</v>
      </c>
      <c r="J82" s="85">
        <v>9</v>
      </c>
      <c r="K82" s="84">
        <v>90</v>
      </c>
      <c r="L82" s="69" t="s">
        <v>77</v>
      </c>
      <c r="M82" s="26">
        <v>410000</v>
      </c>
      <c r="N82" s="26">
        <v>410000</v>
      </c>
      <c r="O82" s="26">
        <v>450000</v>
      </c>
      <c r="P82" s="26">
        <f t="shared" si="4"/>
        <v>40000</v>
      </c>
      <c r="Q82" s="88"/>
      <c r="R82" s="88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</row>
    <row r="83" spans="1:18" ht="15" customHeight="1">
      <c r="A83" s="79">
        <v>41</v>
      </c>
      <c r="B83" s="85"/>
      <c r="C83" s="84" t="s">
        <v>26</v>
      </c>
      <c r="D83" s="85">
        <v>6</v>
      </c>
      <c r="E83" s="85">
        <v>0</v>
      </c>
      <c r="F83" s="85"/>
      <c r="G83" s="84" t="s">
        <v>31</v>
      </c>
      <c r="H83" s="84" t="s">
        <v>24</v>
      </c>
      <c r="I83" s="85">
        <v>6</v>
      </c>
      <c r="J83" s="85"/>
      <c r="K83" s="84"/>
      <c r="L83" s="67" t="s">
        <v>4</v>
      </c>
      <c r="M83" s="68">
        <f>M84</f>
        <v>216000</v>
      </c>
      <c r="N83" s="68">
        <f>N84</f>
        <v>216000</v>
      </c>
      <c r="O83" s="68">
        <f>O84</f>
        <v>216000</v>
      </c>
      <c r="P83" s="68">
        <f t="shared" si="4"/>
        <v>0</v>
      </c>
      <c r="Q83" s="83"/>
      <c r="R83" s="83"/>
    </row>
    <row r="84" spans="1:18" ht="15" customHeight="1">
      <c r="A84" s="79">
        <v>41</v>
      </c>
      <c r="B84" s="85"/>
      <c r="C84" s="84" t="s">
        <v>26</v>
      </c>
      <c r="D84" s="85">
        <v>6</v>
      </c>
      <c r="E84" s="85">
        <v>0</v>
      </c>
      <c r="F84" s="85"/>
      <c r="G84" s="84" t="s">
        <v>31</v>
      </c>
      <c r="H84" s="84" t="s">
        <v>24</v>
      </c>
      <c r="I84" s="85">
        <v>6</v>
      </c>
      <c r="J84" s="85">
        <v>1</v>
      </c>
      <c r="K84" s="84"/>
      <c r="L84" s="67" t="s">
        <v>80</v>
      </c>
      <c r="M84" s="68">
        <f>M85+M86</f>
        <v>216000</v>
      </c>
      <c r="N84" s="68">
        <f>N85+N86</f>
        <v>216000</v>
      </c>
      <c r="O84" s="68">
        <f>O85+O86</f>
        <v>216000</v>
      </c>
      <c r="P84" s="68">
        <f t="shared" si="4"/>
        <v>0</v>
      </c>
      <c r="Q84" s="83"/>
      <c r="R84" s="83"/>
    </row>
    <row r="85" spans="1:67" s="90" customFormat="1" ht="15" customHeight="1">
      <c r="A85" s="79">
        <v>41</v>
      </c>
      <c r="B85" s="85"/>
      <c r="C85" s="84" t="s">
        <v>26</v>
      </c>
      <c r="D85" s="85">
        <v>6</v>
      </c>
      <c r="E85" s="85">
        <v>0</v>
      </c>
      <c r="F85" s="85"/>
      <c r="G85" s="84" t="s">
        <v>31</v>
      </c>
      <c r="H85" s="84" t="s">
        <v>24</v>
      </c>
      <c r="I85" s="85">
        <v>6</v>
      </c>
      <c r="J85" s="85">
        <v>1</v>
      </c>
      <c r="K85" s="84" t="s">
        <v>23</v>
      </c>
      <c r="L85" s="69" t="s">
        <v>80</v>
      </c>
      <c r="M85" s="26">
        <v>144000</v>
      </c>
      <c r="N85" s="26">
        <v>144000</v>
      </c>
      <c r="O85" s="26">
        <v>144000</v>
      </c>
      <c r="P85" s="26">
        <f t="shared" si="4"/>
        <v>0</v>
      </c>
      <c r="Q85" s="88"/>
      <c r="R85" s="88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</row>
    <row r="86" spans="1:67" s="90" customFormat="1" ht="15" customHeight="1">
      <c r="A86" s="79">
        <v>41</v>
      </c>
      <c r="B86" s="85"/>
      <c r="C86" s="84" t="s">
        <v>26</v>
      </c>
      <c r="D86" s="85">
        <v>6</v>
      </c>
      <c r="E86" s="85">
        <v>0</v>
      </c>
      <c r="F86" s="85"/>
      <c r="G86" s="84" t="s">
        <v>31</v>
      </c>
      <c r="H86" s="84" t="s">
        <v>24</v>
      </c>
      <c r="I86" s="85">
        <v>6</v>
      </c>
      <c r="J86" s="85">
        <v>1</v>
      </c>
      <c r="K86" s="84" t="s">
        <v>25</v>
      </c>
      <c r="L86" s="69" t="s">
        <v>81</v>
      </c>
      <c r="M86" s="26">
        <v>72000</v>
      </c>
      <c r="N86" s="26">
        <v>72000</v>
      </c>
      <c r="O86" s="26">
        <v>72000</v>
      </c>
      <c r="P86" s="26">
        <f t="shared" si="4"/>
        <v>0</v>
      </c>
      <c r="Q86" s="88"/>
      <c r="R86" s="88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</row>
    <row r="87" spans="1:18" ht="25.5" customHeight="1">
      <c r="A87" s="79">
        <v>41</v>
      </c>
      <c r="B87" s="85"/>
      <c r="C87" s="84" t="s">
        <v>26</v>
      </c>
      <c r="D87" s="85">
        <v>6</v>
      </c>
      <c r="E87" s="85">
        <v>0</v>
      </c>
      <c r="F87" s="85"/>
      <c r="G87" s="84" t="s">
        <v>31</v>
      </c>
      <c r="H87" s="84" t="s">
        <v>24</v>
      </c>
      <c r="I87" s="85">
        <v>7</v>
      </c>
      <c r="J87" s="85"/>
      <c r="K87" s="84"/>
      <c r="L87" s="67" t="s">
        <v>5</v>
      </c>
      <c r="M87" s="68">
        <f>M88+M93+M95</f>
        <v>527000</v>
      </c>
      <c r="N87" s="68">
        <f>N88+N93+N95</f>
        <v>527000</v>
      </c>
      <c r="O87" s="68">
        <f>O88+O93+O95</f>
        <v>3233000</v>
      </c>
      <c r="P87" s="68">
        <f t="shared" si="4"/>
        <v>2706000</v>
      </c>
      <c r="Q87" s="83"/>
      <c r="R87" s="83"/>
    </row>
    <row r="88" spans="1:18" ht="15" customHeight="1">
      <c r="A88" s="79">
        <v>41</v>
      </c>
      <c r="B88" s="85"/>
      <c r="C88" s="84" t="s">
        <v>26</v>
      </c>
      <c r="D88" s="85">
        <v>6</v>
      </c>
      <c r="E88" s="85">
        <v>0</v>
      </c>
      <c r="F88" s="85"/>
      <c r="G88" s="84" t="s">
        <v>31</v>
      </c>
      <c r="H88" s="84" t="s">
        <v>24</v>
      </c>
      <c r="I88" s="85">
        <v>7</v>
      </c>
      <c r="J88" s="85">
        <v>1</v>
      </c>
      <c r="K88" s="84"/>
      <c r="L88" s="67" t="s">
        <v>82</v>
      </c>
      <c r="M88" s="68">
        <f>M89+M90+M91+M92</f>
        <v>351000</v>
      </c>
      <c r="N88" s="68">
        <f>N89+N90+N91+N92</f>
        <v>351000</v>
      </c>
      <c r="O88" s="68">
        <f>O89+O90+O91+O92</f>
        <v>2988000</v>
      </c>
      <c r="P88" s="68">
        <f t="shared" si="4"/>
        <v>2637000</v>
      </c>
      <c r="Q88" s="83"/>
      <c r="R88" s="83"/>
    </row>
    <row r="89" spans="1:67" s="90" customFormat="1" ht="15" customHeight="1">
      <c r="A89" s="79">
        <v>41</v>
      </c>
      <c r="B89" s="85"/>
      <c r="C89" s="84" t="s">
        <v>26</v>
      </c>
      <c r="D89" s="85">
        <v>6</v>
      </c>
      <c r="E89" s="85">
        <v>0</v>
      </c>
      <c r="F89" s="85"/>
      <c r="G89" s="84" t="s">
        <v>31</v>
      </c>
      <c r="H89" s="84" t="s">
        <v>24</v>
      </c>
      <c r="I89" s="85">
        <v>7</v>
      </c>
      <c r="J89" s="85">
        <v>1</v>
      </c>
      <c r="K89" s="84" t="s">
        <v>23</v>
      </c>
      <c r="L89" s="69" t="s">
        <v>83</v>
      </c>
      <c r="M89" s="26">
        <v>49000</v>
      </c>
      <c r="N89" s="26">
        <v>49000</v>
      </c>
      <c r="O89" s="26">
        <v>65000</v>
      </c>
      <c r="P89" s="26">
        <f aca="true" t="shared" si="5" ref="P89:P95">O89-N89</f>
        <v>16000</v>
      </c>
      <c r="Q89" s="88"/>
      <c r="R89" s="88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</row>
    <row r="90" spans="1:67" s="90" customFormat="1" ht="15" customHeight="1">
      <c r="A90" s="79">
        <v>41</v>
      </c>
      <c r="B90" s="85"/>
      <c r="C90" s="84" t="s">
        <v>26</v>
      </c>
      <c r="D90" s="85">
        <v>6</v>
      </c>
      <c r="E90" s="85">
        <v>0</v>
      </c>
      <c r="F90" s="85"/>
      <c r="G90" s="84" t="s">
        <v>31</v>
      </c>
      <c r="H90" s="84" t="s">
        <v>24</v>
      </c>
      <c r="I90" s="85">
        <v>7</v>
      </c>
      <c r="J90" s="85">
        <v>1</v>
      </c>
      <c r="K90" s="84" t="s">
        <v>25</v>
      </c>
      <c r="L90" s="69" t="s">
        <v>84</v>
      </c>
      <c r="M90" s="26">
        <v>250000</v>
      </c>
      <c r="N90" s="26">
        <v>250000</v>
      </c>
      <c r="O90" s="26">
        <v>2850000</v>
      </c>
      <c r="P90" s="26">
        <f t="shared" si="5"/>
        <v>2600000</v>
      </c>
      <c r="Q90" s="88"/>
      <c r="R90" s="88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</row>
    <row r="91" spans="1:67" s="90" customFormat="1" ht="15" customHeight="1">
      <c r="A91" s="79">
        <v>41</v>
      </c>
      <c r="B91" s="85"/>
      <c r="C91" s="84" t="s">
        <v>26</v>
      </c>
      <c r="D91" s="85">
        <v>6</v>
      </c>
      <c r="E91" s="85">
        <v>0</v>
      </c>
      <c r="F91" s="85"/>
      <c r="G91" s="84" t="s">
        <v>31</v>
      </c>
      <c r="H91" s="84" t="s">
        <v>24</v>
      </c>
      <c r="I91" s="85">
        <v>7</v>
      </c>
      <c r="J91" s="85">
        <v>1</v>
      </c>
      <c r="K91" s="84" t="s">
        <v>26</v>
      </c>
      <c r="L91" s="69" t="s">
        <v>85</v>
      </c>
      <c r="M91" s="26">
        <v>33000</v>
      </c>
      <c r="N91" s="26">
        <v>33000</v>
      </c>
      <c r="O91" s="26">
        <v>33000</v>
      </c>
      <c r="P91" s="26">
        <f t="shared" si="5"/>
        <v>0</v>
      </c>
      <c r="Q91" s="88"/>
      <c r="R91" s="88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</row>
    <row r="92" spans="1:67" s="90" customFormat="1" ht="15" customHeight="1">
      <c r="A92" s="79">
        <v>41</v>
      </c>
      <c r="B92" s="85"/>
      <c r="C92" s="84" t="s">
        <v>26</v>
      </c>
      <c r="D92" s="85">
        <v>6</v>
      </c>
      <c r="E92" s="85">
        <v>0</v>
      </c>
      <c r="F92" s="85"/>
      <c r="G92" s="84" t="s">
        <v>31</v>
      </c>
      <c r="H92" s="84" t="s">
        <v>24</v>
      </c>
      <c r="I92" s="85">
        <v>7</v>
      </c>
      <c r="J92" s="85">
        <v>1</v>
      </c>
      <c r="K92" s="84">
        <v>90</v>
      </c>
      <c r="L92" s="69" t="s">
        <v>86</v>
      </c>
      <c r="M92" s="26">
        <v>19000</v>
      </c>
      <c r="N92" s="26">
        <v>19000</v>
      </c>
      <c r="O92" s="26">
        <v>40000</v>
      </c>
      <c r="P92" s="26">
        <f t="shared" si="5"/>
        <v>21000</v>
      </c>
      <c r="Q92" s="88"/>
      <c r="R92" s="88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</row>
    <row r="93" spans="1:18" ht="15" customHeight="1">
      <c r="A93" s="79">
        <v>41</v>
      </c>
      <c r="B93" s="85"/>
      <c r="C93" s="84" t="s">
        <v>26</v>
      </c>
      <c r="D93" s="85">
        <v>6</v>
      </c>
      <c r="E93" s="85">
        <v>0</v>
      </c>
      <c r="F93" s="85"/>
      <c r="G93" s="84" t="s">
        <v>31</v>
      </c>
      <c r="H93" s="84" t="s">
        <v>24</v>
      </c>
      <c r="I93" s="85">
        <v>7</v>
      </c>
      <c r="J93" s="85">
        <v>2</v>
      </c>
      <c r="K93" s="84"/>
      <c r="L93" s="67" t="s">
        <v>87</v>
      </c>
      <c r="M93" s="68">
        <f>M94</f>
        <v>96000</v>
      </c>
      <c r="N93" s="68">
        <f>N94</f>
        <v>96000</v>
      </c>
      <c r="O93" s="68">
        <f>O94</f>
        <v>98000</v>
      </c>
      <c r="P93" s="68">
        <f t="shared" si="5"/>
        <v>2000</v>
      </c>
      <c r="Q93" s="83"/>
      <c r="R93" s="83"/>
    </row>
    <row r="94" spans="1:67" s="90" customFormat="1" ht="15" customHeight="1">
      <c r="A94" s="79">
        <v>41</v>
      </c>
      <c r="B94" s="85"/>
      <c r="C94" s="84" t="s">
        <v>26</v>
      </c>
      <c r="D94" s="85">
        <v>6</v>
      </c>
      <c r="E94" s="85">
        <v>0</v>
      </c>
      <c r="F94" s="85"/>
      <c r="G94" s="84" t="s">
        <v>31</v>
      </c>
      <c r="H94" s="84" t="s">
        <v>24</v>
      </c>
      <c r="I94" s="85">
        <v>7</v>
      </c>
      <c r="J94" s="85">
        <v>2</v>
      </c>
      <c r="K94" s="84" t="s">
        <v>23</v>
      </c>
      <c r="L94" s="69" t="s">
        <v>88</v>
      </c>
      <c r="M94" s="26">
        <v>96000</v>
      </c>
      <c r="N94" s="26">
        <v>96000</v>
      </c>
      <c r="O94" s="26">
        <v>98000</v>
      </c>
      <c r="P94" s="26">
        <f t="shared" si="5"/>
        <v>2000</v>
      </c>
      <c r="Q94" s="88"/>
      <c r="R94" s="88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</row>
    <row r="95" spans="1:18" ht="15" customHeight="1">
      <c r="A95" s="79">
        <v>41</v>
      </c>
      <c r="B95" s="85"/>
      <c r="C95" s="84" t="s">
        <v>26</v>
      </c>
      <c r="D95" s="85">
        <v>6</v>
      </c>
      <c r="E95" s="85">
        <v>0</v>
      </c>
      <c r="F95" s="85"/>
      <c r="G95" s="84" t="s">
        <v>31</v>
      </c>
      <c r="H95" s="84" t="s">
        <v>24</v>
      </c>
      <c r="I95" s="85">
        <v>7</v>
      </c>
      <c r="J95" s="85">
        <v>3</v>
      </c>
      <c r="K95" s="84"/>
      <c r="L95" s="67" t="s">
        <v>89</v>
      </c>
      <c r="M95" s="68">
        <f>M96+M97+M98</f>
        <v>80000</v>
      </c>
      <c r="N95" s="68">
        <f>N96+N97+N98</f>
        <v>80000</v>
      </c>
      <c r="O95" s="68">
        <f>O96+O97+O98</f>
        <v>147000</v>
      </c>
      <c r="P95" s="68">
        <f t="shared" si="5"/>
        <v>67000</v>
      </c>
      <c r="Q95" s="83"/>
      <c r="R95" s="83"/>
    </row>
    <row r="96" spans="1:67" s="90" customFormat="1" ht="15" customHeight="1">
      <c r="A96" s="79">
        <v>41</v>
      </c>
      <c r="B96" s="85"/>
      <c r="C96" s="84" t="s">
        <v>26</v>
      </c>
      <c r="D96" s="85">
        <v>6</v>
      </c>
      <c r="E96" s="85">
        <v>0</v>
      </c>
      <c r="F96" s="85"/>
      <c r="G96" s="84" t="s">
        <v>31</v>
      </c>
      <c r="H96" s="84" t="s">
        <v>24</v>
      </c>
      <c r="I96" s="85">
        <v>7</v>
      </c>
      <c r="J96" s="85">
        <v>3</v>
      </c>
      <c r="K96" s="84" t="s">
        <v>23</v>
      </c>
      <c r="L96" s="69" t="s">
        <v>90</v>
      </c>
      <c r="M96" s="26">
        <v>12000</v>
      </c>
      <c r="N96" s="26">
        <v>12000</v>
      </c>
      <c r="O96" s="26">
        <v>12000</v>
      </c>
      <c r="P96" s="26">
        <v>0</v>
      </c>
      <c r="Q96" s="88"/>
      <c r="R96" s="88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</row>
    <row r="97" spans="1:67" s="90" customFormat="1" ht="15" customHeight="1">
      <c r="A97" s="79">
        <v>41</v>
      </c>
      <c r="B97" s="85"/>
      <c r="C97" s="84" t="s">
        <v>26</v>
      </c>
      <c r="D97" s="85">
        <v>6</v>
      </c>
      <c r="E97" s="85">
        <v>0</v>
      </c>
      <c r="F97" s="85"/>
      <c r="G97" s="84" t="s">
        <v>31</v>
      </c>
      <c r="H97" s="84" t="s">
        <v>24</v>
      </c>
      <c r="I97" s="85">
        <v>7</v>
      </c>
      <c r="J97" s="85">
        <v>3</v>
      </c>
      <c r="K97" s="84" t="s">
        <v>25</v>
      </c>
      <c r="L97" s="69" t="s">
        <v>91</v>
      </c>
      <c r="M97" s="26">
        <v>54000</v>
      </c>
      <c r="N97" s="26">
        <v>54000</v>
      </c>
      <c r="O97" s="26">
        <v>120000</v>
      </c>
      <c r="P97" s="26">
        <f aca="true" t="shared" si="6" ref="P97:P126">O97-N97</f>
        <v>66000</v>
      </c>
      <c r="Q97" s="88"/>
      <c r="R97" s="88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</row>
    <row r="98" spans="1:67" s="90" customFormat="1" ht="15" customHeight="1">
      <c r="A98" s="79">
        <v>41</v>
      </c>
      <c r="B98" s="85"/>
      <c r="C98" s="84" t="s">
        <v>26</v>
      </c>
      <c r="D98" s="85">
        <v>6</v>
      </c>
      <c r="E98" s="85">
        <v>0</v>
      </c>
      <c r="F98" s="85"/>
      <c r="G98" s="84" t="s">
        <v>31</v>
      </c>
      <c r="H98" s="84" t="s">
        <v>24</v>
      </c>
      <c r="I98" s="85">
        <v>7</v>
      </c>
      <c r="J98" s="85">
        <v>3</v>
      </c>
      <c r="K98" s="84" t="s">
        <v>24</v>
      </c>
      <c r="L98" s="69" t="s">
        <v>92</v>
      </c>
      <c r="M98" s="26">
        <v>14000</v>
      </c>
      <c r="N98" s="26">
        <v>14000</v>
      </c>
      <c r="O98" s="26">
        <v>15000</v>
      </c>
      <c r="P98" s="26">
        <f t="shared" si="6"/>
        <v>1000</v>
      </c>
      <c r="Q98" s="88"/>
      <c r="R98" s="88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</row>
    <row r="99" spans="1:18" ht="15" customHeight="1">
      <c r="A99" s="79">
        <v>41</v>
      </c>
      <c r="B99" s="85"/>
      <c r="C99" s="84" t="s">
        <v>26</v>
      </c>
      <c r="D99" s="85">
        <v>6</v>
      </c>
      <c r="E99" s="85">
        <v>0</v>
      </c>
      <c r="F99" s="85"/>
      <c r="G99" s="84" t="s">
        <v>31</v>
      </c>
      <c r="H99" s="84" t="s">
        <v>24</v>
      </c>
      <c r="I99" s="85">
        <v>8</v>
      </c>
      <c r="J99" s="85"/>
      <c r="K99" s="84"/>
      <c r="L99" s="67" t="s">
        <v>6</v>
      </c>
      <c r="M99" s="68">
        <f aca="true" t="shared" si="7" ref="M99:O100">M100</f>
        <v>12000</v>
      </c>
      <c r="N99" s="68">
        <f t="shared" si="7"/>
        <v>12000</v>
      </c>
      <c r="O99" s="68">
        <f t="shared" si="7"/>
        <v>15000</v>
      </c>
      <c r="P99" s="68">
        <f t="shared" si="6"/>
        <v>3000</v>
      </c>
      <c r="Q99" s="83"/>
      <c r="R99" s="83"/>
    </row>
    <row r="100" spans="1:18" ht="15" customHeight="1">
      <c r="A100" s="79">
        <v>41</v>
      </c>
      <c r="B100" s="85"/>
      <c r="C100" s="84" t="s">
        <v>26</v>
      </c>
      <c r="D100" s="85">
        <v>6</v>
      </c>
      <c r="E100" s="85">
        <v>0</v>
      </c>
      <c r="F100" s="85"/>
      <c r="G100" s="84" t="s">
        <v>31</v>
      </c>
      <c r="H100" s="84" t="s">
        <v>24</v>
      </c>
      <c r="I100" s="85">
        <v>8</v>
      </c>
      <c r="J100" s="85">
        <v>1</v>
      </c>
      <c r="K100" s="84"/>
      <c r="L100" s="67" t="s">
        <v>93</v>
      </c>
      <c r="M100" s="68">
        <f t="shared" si="7"/>
        <v>12000</v>
      </c>
      <c r="N100" s="68">
        <f t="shared" si="7"/>
        <v>12000</v>
      </c>
      <c r="O100" s="68">
        <f t="shared" si="7"/>
        <v>15000</v>
      </c>
      <c r="P100" s="68">
        <f t="shared" si="6"/>
        <v>3000</v>
      </c>
      <c r="Q100" s="83"/>
      <c r="R100" s="83"/>
    </row>
    <row r="101" spans="1:67" s="90" customFormat="1" ht="15" customHeight="1">
      <c r="A101" s="79">
        <v>41</v>
      </c>
      <c r="B101" s="85"/>
      <c r="C101" s="84" t="s">
        <v>26</v>
      </c>
      <c r="D101" s="85">
        <v>6</v>
      </c>
      <c r="E101" s="85">
        <v>0</v>
      </c>
      <c r="F101" s="85"/>
      <c r="G101" s="84" t="s">
        <v>31</v>
      </c>
      <c r="H101" s="84" t="s">
        <v>24</v>
      </c>
      <c r="I101" s="85">
        <v>8</v>
      </c>
      <c r="J101" s="85">
        <v>1</v>
      </c>
      <c r="K101" s="84" t="s">
        <v>23</v>
      </c>
      <c r="L101" s="69" t="s">
        <v>94</v>
      </c>
      <c r="M101" s="26">
        <v>12000</v>
      </c>
      <c r="N101" s="26">
        <v>12000</v>
      </c>
      <c r="O101" s="26">
        <v>15000</v>
      </c>
      <c r="P101" s="26">
        <f t="shared" si="6"/>
        <v>3000</v>
      </c>
      <c r="Q101" s="88"/>
      <c r="R101" s="88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</row>
    <row r="102" spans="1:67" s="90" customFormat="1" ht="15" customHeight="1" hidden="1">
      <c r="A102" s="79">
        <v>41</v>
      </c>
      <c r="B102" s="85"/>
      <c r="C102" s="84" t="s">
        <v>26</v>
      </c>
      <c r="D102" s="85">
        <v>6</v>
      </c>
      <c r="E102" s="85">
        <v>0</v>
      </c>
      <c r="F102" s="92" t="s">
        <v>23</v>
      </c>
      <c r="G102" s="84"/>
      <c r="H102" s="84"/>
      <c r="I102" s="85"/>
      <c r="J102" s="85"/>
      <c r="K102" s="84"/>
      <c r="L102" s="67" t="s">
        <v>172</v>
      </c>
      <c r="M102" s="68">
        <f aca="true" t="shared" si="8" ref="M102:O105">M103</f>
        <v>0</v>
      </c>
      <c r="N102" s="68">
        <f t="shared" si="8"/>
        <v>0</v>
      </c>
      <c r="O102" s="68">
        <f t="shared" si="8"/>
        <v>0</v>
      </c>
      <c r="P102" s="68">
        <f t="shared" si="6"/>
        <v>0</v>
      </c>
      <c r="Q102" s="88"/>
      <c r="R102" s="88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</row>
    <row r="103" spans="1:67" s="90" customFormat="1" ht="15" customHeight="1" hidden="1">
      <c r="A103" s="79">
        <v>41</v>
      </c>
      <c r="B103" s="85"/>
      <c r="C103" s="84" t="s">
        <v>26</v>
      </c>
      <c r="D103" s="85">
        <v>6</v>
      </c>
      <c r="E103" s="85">
        <v>0</v>
      </c>
      <c r="F103" s="92" t="s">
        <v>23</v>
      </c>
      <c r="G103" s="84" t="s">
        <v>31</v>
      </c>
      <c r="H103" s="84"/>
      <c r="I103" s="85"/>
      <c r="J103" s="85"/>
      <c r="K103" s="84"/>
      <c r="L103" s="67" t="s">
        <v>32</v>
      </c>
      <c r="M103" s="68">
        <f t="shared" si="8"/>
        <v>0</v>
      </c>
      <c r="N103" s="68">
        <f t="shared" si="8"/>
        <v>0</v>
      </c>
      <c r="O103" s="68">
        <f t="shared" si="8"/>
        <v>0</v>
      </c>
      <c r="P103" s="68">
        <f t="shared" si="6"/>
        <v>0</v>
      </c>
      <c r="Q103" s="88"/>
      <c r="R103" s="88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</row>
    <row r="104" spans="1:18" ht="15" customHeight="1" hidden="1">
      <c r="A104" s="79">
        <v>41</v>
      </c>
      <c r="B104" s="85"/>
      <c r="C104" s="84" t="s">
        <v>26</v>
      </c>
      <c r="D104" s="85">
        <v>6</v>
      </c>
      <c r="E104" s="85">
        <v>0</v>
      </c>
      <c r="F104" s="92" t="s">
        <v>23</v>
      </c>
      <c r="G104" s="84" t="s">
        <v>31</v>
      </c>
      <c r="H104" s="84" t="s">
        <v>28</v>
      </c>
      <c r="I104" s="85"/>
      <c r="J104" s="85"/>
      <c r="K104" s="84"/>
      <c r="L104" s="67" t="s">
        <v>13</v>
      </c>
      <c r="M104" s="68">
        <f t="shared" si="8"/>
        <v>0</v>
      </c>
      <c r="N104" s="68">
        <f t="shared" si="8"/>
        <v>0</v>
      </c>
      <c r="O104" s="68">
        <f t="shared" si="8"/>
        <v>0</v>
      </c>
      <c r="P104" s="68">
        <f t="shared" si="6"/>
        <v>0</v>
      </c>
      <c r="Q104" s="83"/>
      <c r="R104" s="83"/>
    </row>
    <row r="105" spans="1:18" ht="15" customHeight="1" hidden="1">
      <c r="A105" s="79">
        <v>41</v>
      </c>
      <c r="B105" s="85"/>
      <c r="C105" s="84" t="s">
        <v>26</v>
      </c>
      <c r="D105" s="85">
        <v>6</v>
      </c>
      <c r="E105" s="85">
        <v>0</v>
      </c>
      <c r="F105" s="92" t="s">
        <v>23</v>
      </c>
      <c r="G105" s="84" t="s">
        <v>31</v>
      </c>
      <c r="H105" s="84" t="s">
        <v>28</v>
      </c>
      <c r="I105" s="85">
        <v>1</v>
      </c>
      <c r="J105" s="85"/>
      <c r="K105" s="84"/>
      <c r="L105" s="67" t="s">
        <v>22</v>
      </c>
      <c r="M105" s="68">
        <f t="shared" si="8"/>
        <v>0</v>
      </c>
      <c r="N105" s="68">
        <f t="shared" si="8"/>
        <v>0</v>
      </c>
      <c r="O105" s="68">
        <f t="shared" si="8"/>
        <v>0</v>
      </c>
      <c r="P105" s="68">
        <f>O105-N105</f>
        <v>0</v>
      </c>
      <c r="Q105" s="83"/>
      <c r="R105" s="83"/>
    </row>
    <row r="106" spans="1:18" ht="15" customHeight="1" hidden="1">
      <c r="A106" s="79">
        <v>41</v>
      </c>
      <c r="B106" s="85"/>
      <c r="C106" s="84" t="s">
        <v>26</v>
      </c>
      <c r="D106" s="85">
        <v>6</v>
      </c>
      <c r="E106" s="85">
        <v>0</v>
      </c>
      <c r="F106" s="92" t="s">
        <v>23</v>
      </c>
      <c r="G106" s="84" t="s">
        <v>31</v>
      </c>
      <c r="H106" s="84" t="s">
        <v>28</v>
      </c>
      <c r="I106" s="85">
        <v>1</v>
      </c>
      <c r="J106" s="85">
        <v>2</v>
      </c>
      <c r="K106" s="84"/>
      <c r="L106" s="67" t="s">
        <v>95</v>
      </c>
      <c r="M106" s="68">
        <f>M107+M108</f>
        <v>0</v>
      </c>
      <c r="N106" s="68">
        <f>N107+N108</f>
        <v>0</v>
      </c>
      <c r="O106" s="68">
        <f>O107+O108</f>
        <v>0</v>
      </c>
      <c r="P106" s="68">
        <f t="shared" si="6"/>
        <v>0</v>
      </c>
      <c r="Q106" s="83"/>
      <c r="R106" s="83"/>
    </row>
    <row r="107" spans="1:67" s="90" customFormat="1" ht="15" customHeight="1" hidden="1">
      <c r="A107" s="79">
        <v>41</v>
      </c>
      <c r="B107" s="85"/>
      <c r="C107" s="84" t="s">
        <v>26</v>
      </c>
      <c r="D107" s="85">
        <v>6</v>
      </c>
      <c r="E107" s="85">
        <v>0</v>
      </c>
      <c r="F107" s="92" t="s">
        <v>23</v>
      </c>
      <c r="G107" s="84" t="s">
        <v>31</v>
      </c>
      <c r="H107" s="84" t="s">
        <v>28</v>
      </c>
      <c r="I107" s="85">
        <v>1</v>
      </c>
      <c r="J107" s="85">
        <v>2</v>
      </c>
      <c r="K107" s="84" t="s">
        <v>25</v>
      </c>
      <c r="L107" s="69" t="s">
        <v>96</v>
      </c>
      <c r="M107" s="26">
        <v>0</v>
      </c>
      <c r="N107" s="26">
        <v>0</v>
      </c>
      <c r="O107" s="26">
        <v>0</v>
      </c>
      <c r="P107" s="26">
        <f t="shared" si="6"/>
        <v>0</v>
      </c>
      <c r="Q107" s="88"/>
      <c r="R107" s="88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</row>
    <row r="108" spans="1:67" s="90" customFormat="1" ht="15" customHeight="1" hidden="1">
      <c r="A108" s="79">
        <v>41</v>
      </c>
      <c r="B108" s="85"/>
      <c r="C108" s="84" t="s">
        <v>26</v>
      </c>
      <c r="D108" s="85">
        <v>6</v>
      </c>
      <c r="E108" s="85">
        <v>0</v>
      </c>
      <c r="F108" s="92" t="s">
        <v>23</v>
      </c>
      <c r="G108" s="84" t="s">
        <v>31</v>
      </c>
      <c r="H108" s="84" t="s">
        <v>28</v>
      </c>
      <c r="I108" s="85">
        <v>1</v>
      </c>
      <c r="J108" s="85">
        <v>2</v>
      </c>
      <c r="K108" s="84" t="s">
        <v>28</v>
      </c>
      <c r="L108" s="69" t="s">
        <v>97</v>
      </c>
      <c r="M108" s="26">
        <v>0</v>
      </c>
      <c r="N108" s="26">
        <v>0</v>
      </c>
      <c r="O108" s="26">
        <v>0</v>
      </c>
      <c r="P108" s="26">
        <f t="shared" si="6"/>
        <v>0</v>
      </c>
      <c r="Q108" s="88"/>
      <c r="R108" s="88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</row>
    <row r="109" spans="1:67" s="90" customFormat="1" ht="15" customHeight="1" hidden="1">
      <c r="A109" s="79">
        <v>41</v>
      </c>
      <c r="B109" s="85"/>
      <c r="C109" s="84" t="s">
        <v>26</v>
      </c>
      <c r="D109" s="85">
        <v>6</v>
      </c>
      <c r="E109" s="85">
        <v>0</v>
      </c>
      <c r="F109" s="92" t="s">
        <v>25</v>
      </c>
      <c r="G109" s="84"/>
      <c r="H109" s="84"/>
      <c r="I109" s="85"/>
      <c r="J109" s="85"/>
      <c r="K109" s="84"/>
      <c r="L109" s="67" t="s">
        <v>170</v>
      </c>
      <c r="M109" s="68">
        <f aca="true" t="shared" si="9" ref="M109:O110">M111</f>
        <v>0</v>
      </c>
      <c r="N109" s="68">
        <f t="shared" si="9"/>
        <v>0</v>
      </c>
      <c r="O109" s="68">
        <f t="shared" si="9"/>
        <v>0</v>
      </c>
      <c r="P109" s="68">
        <f>O109-N109</f>
        <v>0</v>
      </c>
      <c r="Q109" s="88"/>
      <c r="R109" s="88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</row>
    <row r="110" spans="1:67" s="90" customFormat="1" ht="15" customHeight="1" hidden="1">
      <c r="A110" s="79">
        <v>41</v>
      </c>
      <c r="B110" s="85"/>
      <c r="C110" s="84" t="s">
        <v>26</v>
      </c>
      <c r="D110" s="85">
        <v>6</v>
      </c>
      <c r="E110" s="85">
        <v>0</v>
      </c>
      <c r="F110" s="92" t="s">
        <v>25</v>
      </c>
      <c r="G110" s="84" t="s">
        <v>31</v>
      </c>
      <c r="H110" s="84"/>
      <c r="I110" s="85"/>
      <c r="J110" s="85"/>
      <c r="K110" s="84"/>
      <c r="L110" s="67" t="s">
        <v>32</v>
      </c>
      <c r="M110" s="68">
        <f t="shared" si="9"/>
        <v>0</v>
      </c>
      <c r="N110" s="68">
        <f t="shared" si="9"/>
        <v>0</v>
      </c>
      <c r="O110" s="68">
        <f t="shared" si="9"/>
        <v>0</v>
      </c>
      <c r="P110" s="68">
        <f t="shared" si="6"/>
        <v>0</v>
      </c>
      <c r="Q110" s="88"/>
      <c r="R110" s="88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</row>
    <row r="111" spans="1:18" ht="15" customHeight="1" hidden="1">
      <c r="A111" s="79">
        <v>41</v>
      </c>
      <c r="B111" s="85"/>
      <c r="C111" s="84" t="s">
        <v>26</v>
      </c>
      <c r="D111" s="85">
        <v>6</v>
      </c>
      <c r="E111" s="85">
        <v>0</v>
      </c>
      <c r="F111" s="92" t="s">
        <v>25</v>
      </c>
      <c r="G111" s="84" t="s">
        <v>31</v>
      </c>
      <c r="H111" s="84" t="s">
        <v>28</v>
      </c>
      <c r="I111" s="85"/>
      <c r="J111" s="85"/>
      <c r="K111" s="84"/>
      <c r="L111" s="67" t="s">
        <v>13</v>
      </c>
      <c r="M111" s="68">
        <f aca="true" t="shared" si="10" ref="M111:O113">M112</f>
        <v>0</v>
      </c>
      <c r="N111" s="68">
        <f t="shared" si="10"/>
        <v>0</v>
      </c>
      <c r="O111" s="68">
        <f t="shared" si="10"/>
        <v>0</v>
      </c>
      <c r="P111" s="68">
        <f>O111-N111</f>
        <v>0</v>
      </c>
      <c r="Q111" s="83"/>
      <c r="R111" s="83"/>
    </row>
    <row r="112" spans="1:67" s="90" customFormat="1" ht="15" customHeight="1" hidden="1">
      <c r="A112" s="79">
        <v>41</v>
      </c>
      <c r="B112" s="85"/>
      <c r="C112" s="84" t="s">
        <v>26</v>
      </c>
      <c r="D112" s="85">
        <v>6</v>
      </c>
      <c r="E112" s="85">
        <v>0</v>
      </c>
      <c r="F112" s="92" t="s">
        <v>25</v>
      </c>
      <c r="G112" s="84" t="s">
        <v>31</v>
      </c>
      <c r="H112" s="84" t="s">
        <v>28</v>
      </c>
      <c r="I112" s="85">
        <v>1</v>
      </c>
      <c r="J112" s="85"/>
      <c r="K112" s="84"/>
      <c r="L112" s="67" t="s">
        <v>22</v>
      </c>
      <c r="M112" s="68">
        <f t="shared" si="10"/>
        <v>0</v>
      </c>
      <c r="N112" s="68">
        <f t="shared" si="10"/>
        <v>0</v>
      </c>
      <c r="O112" s="68">
        <f t="shared" si="10"/>
        <v>0</v>
      </c>
      <c r="P112" s="68">
        <f t="shared" si="6"/>
        <v>0</v>
      </c>
      <c r="Q112" s="88"/>
      <c r="R112" s="88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</row>
    <row r="113" spans="1:18" ht="15" customHeight="1" hidden="1">
      <c r="A113" s="79">
        <v>41</v>
      </c>
      <c r="B113" s="85"/>
      <c r="C113" s="84" t="s">
        <v>26</v>
      </c>
      <c r="D113" s="85">
        <v>6</v>
      </c>
      <c r="E113" s="85">
        <v>0</v>
      </c>
      <c r="F113" s="92" t="s">
        <v>25</v>
      </c>
      <c r="G113" s="84" t="s">
        <v>31</v>
      </c>
      <c r="H113" s="84" t="s">
        <v>28</v>
      </c>
      <c r="I113" s="85">
        <v>1</v>
      </c>
      <c r="J113" s="85">
        <v>4</v>
      </c>
      <c r="K113" s="84"/>
      <c r="L113" s="67" t="s">
        <v>98</v>
      </c>
      <c r="M113" s="68">
        <f t="shared" si="10"/>
        <v>0</v>
      </c>
      <c r="N113" s="68">
        <f t="shared" si="10"/>
        <v>0</v>
      </c>
      <c r="O113" s="68">
        <f t="shared" si="10"/>
        <v>0</v>
      </c>
      <c r="P113" s="68">
        <f>O113-N113</f>
        <v>0</v>
      </c>
      <c r="Q113" s="83"/>
      <c r="R113" s="83"/>
    </row>
    <row r="114" spans="1:67" s="90" customFormat="1" ht="15" customHeight="1" hidden="1">
      <c r="A114" s="79">
        <v>41</v>
      </c>
      <c r="B114" s="85"/>
      <c r="C114" s="84" t="s">
        <v>26</v>
      </c>
      <c r="D114" s="85">
        <v>6</v>
      </c>
      <c r="E114" s="85">
        <v>0</v>
      </c>
      <c r="F114" s="92" t="s">
        <v>25</v>
      </c>
      <c r="G114" s="84" t="s">
        <v>31</v>
      </c>
      <c r="H114" s="84" t="s">
        <v>28</v>
      </c>
      <c r="I114" s="85">
        <v>1</v>
      </c>
      <c r="J114" s="85">
        <v>4</v>
      </c>
      <c r="K114" s="84" t="s">
        <v>23</v>
      </c>
      <c r="L114" s="69" t="s">
        <v>99</v>
      </c>
      <c r="M114" s="26">
        <v>0</v>
      </c>
      <c r="N114" s="26">
        <v>0</v>
      </c>
      <c r="O114" s="26">
        <v>0</v>
      </c>
      <c r="P114" s="26">
        <f t="shared" si="6"/>
        <v>0</v>
      </c>
      <c r="Q114" s="88"/>
      <c r="R114" s="88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</row>
    <row r="115" spans="1:67" s="90" customFormat="1" ht="15" customHeight="1">
      <c r="A115" s="79">
        <v>41</v>
      </c>
      <c r="B115" s="85"/>
      <c r="C115" s="84" t="s">
        <v>26</v>
      </c>
      <c r="D115" s="85">
        <v>6</v>
      </c>
      <c r="E115" s="85">
        <v>0</v>
      </c>
      <c r="F115" s="92" t="s">
        <v>24</v>
      </c>
      <c r="G115" s="84"/>
      <c r="H115" s="84"/>
      <c r="I115" s="85"/>
      <c r="J115" s="85"/>
      <c r="K115" s="84"/>
      <c r="L115" s="67" t="s">
        <v>171</v>
      </c>
      <c r="M115" s="68">
        <f aca="true" t="shared" si="11" ref="M115:O116">M117</f>
        <v>245000</v>
      </c>
      <c r="N115" s="68">
        <f t="shared" si="11"/>
        <v>245000</v>
      </c>
      <c r="O115" s="68">
        <f t="shared" si="11"/>
        <v>100000</v>
      </c>
      <c r="P115" s="68">
        <f aca="true" t="shared" si="12" ref="P115:P120">O115-N115</f>
        <v>-145000</v>
      </c>
      <c r="Q115" s="88"/>
      <c r="R115" s="88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</row>
    <row r="116" spans="1:67" s="90" customFormat="1" ht="15" customHeight="1">
      <c r="A116" s="79">
        <v>41</v>
      </c>
      <c r="B116" s="85"/>
      <c r="C116" s="84" t="s">
        <v>26</v>
      </c>
      <c r="D116" s="85">
        <v>6</v>
      </c>
      <c r="E116" s="85">
        <v>0</v>
      </c>
      <c r="F116" s="92" t="s">
        <v>24</v>
      </c>
      <c r="G116" s="84" t="s">
        <v>31</v>
      </c>
      <c r="H116" s="84"/>
      <c r="I116" s="85"/>
      <c r="J116" s="85"/>
      <c r="K116" s="84"/>
      <c r="L116" s="67" t="s">
        <v>32</v>
      </c>
      <c r="M116" s="68">
        <f t="shared" si="11"/>
        <v>245000</v>
      </c>
      <c r="N116" s="68">
        <f t="shared" si="11"/>
        <v>245000</v>
      </c>
      <c r="O116" s="68">
        <f t="shared" si="11"/>
        <v>100000</v>
      </c>
      <c r="P116" s="68">
        <f t="shared" si="12"/>
        <v>-145000</v>
      </c>
      <c r="Q116" s="88"/>
      <c r="R116" s="88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</row>
    <row r="117" spans="1:18" ht="15" customHeight="1">
      <c r="A117" s="79">
        <v>41</v>
      </c>
      <c r="B117" s="85"/>
      <c r="C117" s="84" t="s">
        <v>26</v>
      </c>
      <c r="D117" s="85">
        <v>6</v>
      </c>
      <c r="E117" s="85">
        <v>0</v>
      </c>
      <c r="F117" s="92" t="s">
        <v>24</v>
      </c>
      <c r="G117" s="84" t="s">
        <v>31</v>
      </c>
      <c r="H117" s="84" t="s">
        <v>28</v>
      </c>
      <c r="I117" s="85"/>
      <c r="J117" s="85"/>
      <c r="K117" s="84"/>
      <c r="L117" s="67" t="s">
        <v>13</v>
      </c>
      <c r="M117" s="68">
        <f aca="true" t="shared" si="13" ref="M117:O119">M118</f>
        <v>245000</v>
      </c>
      <c r="N117" s="68">
        <f t="shared" si="13"/>
        <v>245000</v>
      </c>
      <c r="O117" s="68">
        <f t="shared" si="13"/>
        <v>100000</v>
      </c>
      <c r="P117" s="68">
        <f t="shared" si="12"/>
        <v>-145000</v>
      </c>
      <c r="Q117" s="83"/>
      <c r="R117" s="83"/>
    </row>
    <row r="118" spans="1:18" ht="15" customHeight="1">
      <c r="A118" s="79">
        <v>41</v>
      </c>
      <c r="B118" s="85"/>
      <c r="C118" s="84" t="s">
        <v>26</v>
      </c>
      <c r="D118" s="85">
        <v>6</v>
      </c>
      <c r="E118" s="85">
        <v>0</v>
      </c>
      <c r="F118" s="92" t="s">
        <v>24</v>
      </c>
      <c r="G118" s="84" t="s">
        <v>31</v>
      </c>
      <c r="H118" s="84" t="s">
        <v>28</v>
      </c>
      <c r="I118" s="85">
        <v>5</v>
      </c>
      <c r="J118" s="85"/>
      <c r="K118" s="84"/>
      <c r="L118" s="67" t="s">
        <v>14</v>
      </c>
      <c r="M118" s="68">
        <f t="shared" si="13"/>
        <v>245000</v>
      </c>
      <c r="N118" s="68">
        <f t="shared" si="13"/>
        <v>245000</v>
      </c>
      <c r="O118" s="68">
        <f t="shared" si="13"/>
        <v>100000</v>
      </c>
      <c r="P118" s="68">
        <f t="shared" si="12"/>
        <v>-145000</v>
      </c>
      <c r="Q118" s="83"/>
      <c r="R118" s="83"/>
    </row>
    <row r="119" spans="1:18" ht="15" customHeight="1">
      <c r="A119" s="79">
        <v>41</v>
      </c>
      <c r="B119" s="85"/>
      <c r="C119" s="84" t="s">
        <v>26</v>
      </c>
      <c r="D119" s="85">
        <v>6</v>
      </c>
      <c r="E119" s="85">
        <v>0</v>
      </c>
      <c r="F119" s="92" t="s">
        <v>24</v>
      </c>
      <c r="G119" s="84" t="s">
        <v>31</v>
      </c>
      <c r="H119" s="84" t="s">
        <v>28</v>
      </c>
      <c r="I119" s="85">
        <v>5</v>
      </c>
      <c r="J119" s="85">
        <v>7</v>
      </c>
      <c r="K119" s="84"/>
      <c r="L119" s="67" t="s">
        <v>100</v>
      </c>
      <c r="M119" s="68">
        <f t="shared" si="13"/>
        <v>245000</v>
      </c>
      <c r="N119" s="68">
        <f t="shared" si="13"/>
        <v>245000</v>
      </c>
      <c r="O119" s="68">
        <f t="shared" si="13"/>
        <v>100000</v>
      </c>
      <c r="P119" s="68">
        <f t="shared" si="12"/>
        <v>-145000</v>
      </c>
      <c r="Q119" s="83"/>
      <c r="R119" s="83"/>
    </row>
    <row r="120" spans="1:18" ht="15" customHeight="1">
      <c r="A120" s="79">
        <v>41</v>
      </c>
      <c r="B120" s="85"/>
      <c r="C120" s="84" t="s">
        <v>26</v>
      </c>
      <c r="D120" s="85">
        <v>6</v>
      </c>
      <c r="E120" s="85">
        <v>0</v>
      </c>
      <c r="F120" s="92" t="s">
        <v>24</v>
      </c>
      <c r="G120" s="84" t="s">
        <v>31</v>
      </c>
      <c r="H120" s="84" t="s">
        <v>28</v>
      </c>
      <c r="I120" s="85">
        <v>5</v>
      </c>
      <c r="J120" s="85">
        <v>7</v>
      </c>
      <c r="K120" s="84" t="s">
        <v>23</v>
      </c>
      <c r="L120" s="67" t="s">
        <v>101</v>
      </c>
      <c r="M120" s="26">
        <v>245000</v>
      </c>
      <c r="N120" s="26">
        <v>245000</v>
      </c>
      <c r="O120" s="26">
        <v>100000</v>
      </c>
      <c r="P120" s="26">
        <f t="shared" si="12"/>
        <v>-145000</v>
      </c>
      <c r="Q120" s="83"/>
      <c r="R120" s="83"/>
    </row>
    <row r="121" spans="1:67" s="90" customFormat="1" ht="24" customHeight="1">
      <c r="A121" s="93">
        <v>41</v>
      </c>
      <c r="B121" s="94"/>
      <c r="C121" s="95" t="s">
        <v>26</v>
      </c>
      <c r="D121" s="94">
        <v>6</v>
      </c>
      <c r="E121" s="94">
        <v>0</v>
      </c>
      <c r="F121" s="96" t="s">
        <v>26</v>
      </c>
      <c r="G121" s="95"/>
      <c r="H121" s="95"/>
      <c r="I121" s="85"/>
      <c r="J121" s="85"/>
      <c r="K121" s="84"/>
      <c r="L121" s="67" t="s">
        <v>177</v>
      </c>
      <c r="M121" s="68">
        <f aca="true" t="shared" si="14" ref="M121:O122">M123</f>
        <v>3200000</v>
      </c>
      <c r="N121" s="68">
        <f t="shared" si="14"/>
        <v>3200000</v>
      </c>
      <c r="O121" s="68">
        <f t="shared" si="14"/>
        <v>2280000</v>
      </c>
      <c r="P121" s="68">
        <f t="shared" si="6"/>
        <v>-920000</v>
      </c>
      <c r="Q121" s="88"/>
      <c r="R121" s="88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</row>
    <row r="122" spans="1:67" s="90" customFormat="1" ht="15" customHeight="1">
      <c r="A122" s="93">
        <v>41</v>
      </c>
      <c r="B122" s="94"/>
      <c r="C122" s="95" t="s">
        <v>26</v>
      </c>
      <c r="D122" s="94">
        <v>6</v>
      </c>
      <c r="E122" s="94">
        <v>0</v>
      </c>
      <c r="F122" s="96" t="s">
        <v>26</v>
      </c>
      <c r="G122" s="95" t="s">
        <v>31</v>
      </c>
      <c r="H122" s="95"/>
      <c r="I122" s="85"/>
      <c r="J122" s="85"/>
      <c r="K122" s="84"/>
      <c r="L122" s="67" t="s">
        <v>32</v>
      </c>
      <c r="M122" s="68">
        <f t="shared" si="14"/>
        <v>3200000</v>
      </c>
      <c r="N122" s="68">
        <f t="shared" si="14"/>
        <v>3200000</v>
      </c>
      <c r="O122" s="68">
        <f t="shared" si="14"/>
        <v>2280000</v>
      </c>
      <c r="P122" s="68">
        <f>O122-N122</f>
        <v>-920000</v>
      </c>
      <c r="Q122" s="88"/>
      <c r="R122" s="88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</row>
    <row r="123" spans="1:18" ht="15" customHeight="1">
      <c r="A123" s="93">
        <v>41</v>
      </c>
      <c r="B123" s="94"/>
      <c r="C123" s="95" t="s">
        <v>26</v>
      </c>
      <c r="D123" s="94">
        <v>6</v>
      </c>
      <c r="E123" s="94">
        <v>0</v>
      </c>
      <c r="F123" s="96" t="s">
        <v>26</v>
      </c>
      <c r="G123" s="95" t="s">
        <v>31</v>
      </c>
      <c r="H123" s="84" t="s">
        <v>24</v>
      </c>
      <c r="I123" s="94"/>
      <c r="J123" s="94"/>
      <c r="K123" s="95"/>
      <c r="L123" s="67" t="s">
        <v>13</v>
      </c>
      <c r="M123" s="68">
        <f aca="true" t="shared" si="15" ref="M123:O125">M124</f>
        <v>3200000</v>
      </c>
      <c r="N123" s="68">
        <f t="shared" si="15"/>
        <v>3200000</v>
      </c>
      <c r="O123" s="68">
        <f t="shared" si="15"/>
        <v>2280000</v>
      </c>
      <c r="P123" s="68">
        <f>O123-N123</f>
        <v>-920000</v>
      </c>
      <c r="Q123" s="83"/>
      <c r="R123" s="83"/>
    </row>
    <row r="124" spans="1:18" ht="15" customHeight="1">
      <c r="A124" s="93">
        <v>41</v>
      </c>
      <c r="B124" s="94"/>
      <c r="C124" s="95" t="s">
        <v>26</v>
      </c>
      <c r="D124" s="94">
        <v>6</v>
      </c>
      <c r="E124" s="94">
        <v>0</v>
      </c>
      <c r="F124" s="96" t="s">
        <v>26</v>
      </c>
      <c r="G124" s="95" t="s">
        <v>31</v>
      </c>
      <c r="H124" s="84" t="s">
        <v>24</v>
      </c>
      <c r="I124" s="94">
        <v>7</v>
      </c>
      <c r="J124" s="94"/>
      <c r="K124" s="95"/>
      <c r="L124" s="67" t="s">
        <v>5</v>
      </c>
      <c r="M124" s="68">
        <f t="shared" si="15"/>
        <v>3200000</v>
      </c>
      <c r="N124" s="68">
        <f t="shared" si="15"/>
        <v>3200000</v>
      </c>
      <c r="O124" s="68">
        <f t="shared" si="15"/>
        <v>2280000</v>
      </c>
      <c r="P124" s="68">
        <f>O124-N124</f>
        <v>-920000</v>
      </c>
      <c r="Q124" s="83"/>
      <c r="R124" s="83"/>
    </row>
    <row r="125" spans="1:18" ht="15" customHeight="1">
      <c r="A125" s="93">
        <v>41</v>
      </c>
      <c r="B125" s="94"/>
      <c r="C125" s="95" t="s">
        <v>26</v>
      </c>
      <c r="D125" s="94">
        <v>6</v>
      </c>
      <c r="E125" s="94">
        <v>0</v>
      </c>
      <c r="F125" s="96" t="s">
        <v>26</v>
      </c>
      <c r="G125" s="95" t="s">
        <v>31</v>
      </c>
      <c r="H125" s="84" t="s">
        <v>24</v>
      </c>
      <c r="I125" s="94">
        <v>7</v>
      </c>
      <c r="J125" s="94">
        <v>2</v>
      </c>
      <c r="K125" s="95"/>
      <c r="L125" s="67" t="s">
        <v>87</v>
      </c>
      <c r="M125" s="68">
        <f t="shared" si="15"/>
        <v>3200000</v>
      </c>
      <c r="N125" s="68">
        <f t="shared" si="15"/>
        <v>3200000</v>
      </c>
      <c r="O125" s="68">
        <f t="shared" si="15"/>
        <v>2280000</v>
      </c>
      <c r="P125" s="68">
        <f>O125-N125</f>
        <v>-920000</v>
      </c>
      <c r="Q125" s="83"/>
      <c r="R125" s="83"/>
    </row>
    <row r="126" spans="1:67" s="90" customFormat="1" ht="15" customHeight="1">
      <c r="A126" s="93">
        <v>41</v>
      </c>
      <c r="B126" s="97"/>
      <c r="C126" s="98" t="s">
        <v>26</v>
      </c>
      <c r="D126" s="97">
        <v>6</v>
      </c>
      <c r="E126" s="97">
        <v>0</v>
      </c>
      <c r="F126" s="99" t="s">
        <v>26</v>
      </c>
      <c r="G126" s="98" t="s">
        <v>31</v>
      </c>
      <c r="H126" s="100" t="s">
        <v>167</v>
      </c>
      <c r="I126" s="97">
        <v>7</v>
      </c>
      <c r="J126" s="97">
        <v>2</v>
      </c>
      <c r="K126" s="98" t="s">
        <v>23</v>
      </c>
      <c r="L126" s="108" t="s">
        <v>88</v>
      </c>
      <c r="M126" s="101">
        <v>3200000</v>
      </c>
      <c r="N126" s="101">
        <v>3200000</v>
      </c>
      <c r="O126" s="71">
        <v>2280000</v>
      </c>
      <c r="P126" s="71">
        <f t="shared" si="6"/>
        <v>-920000</v>
      </c>
      <c r="Q126" s="88"/>
      <c r="R126" s="88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</row>
    <row r="127" spans="13:14" ht="12">
      <c r="M127" s="72"/>
      <c r="N127" s="104"/>
    </row>
    <row r="128" ht="12">
      <c r="Q128" s="107"/>
    </row>
  </sheetData>
  <sheetProtection formatCells="0" formatColumns="0" formatRows="0" insertColumns="0" insertRows="0" insertHyperlinks="0" deleteColumns="0" deleteRows="0" sort="0" autoFilter="0" pivotTables="0"/>
  <mergeCells count="11">
    <mergeCell ref="A2:P2"/>
    <mergeCell ref="A1:P1"/>
    <mergeCell ref="G4:G5"/>
    <mergeCell ref="A4:B4"/>
    <mergeCell ref="P4:P5"/>
    <mergeCell ref="C4:F4"/>
    <mergeCell ref="L4:L5"/>
    <mergeCell ref="O4:O5"/>
    <mergeCell ref="M4:M5"/>
    <mergeCell ref="N4:N5"/>
    <mergeCell ref="H4:K4"/>
  </mergeCells>
  <printOptions/>
  <pageMargins left="0.29" right="0.31496062992125984" top="0.55" bottom="0.5511811023622047" header="0.31496062992125984" footer="0.31496062992125984"/>
  <pageSetup firstPageNumber="6" useFirstPageNumber="1" horizontalDpi="300" verticalDpi="3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showGridLines="0" zoomScalePageLayoutView="0" workbookViewId="0" topLeftCell="A1">
      <selection activeCell="J20" sqref="J20"/>
    </sheetView>
  </sheetViews>
  <sheetFormatPr defaultColWidth="9.140625" defaultRowHeight="15"/>
  <cols>
    <col min="1" max="1" width="1.7109375" style="1" customWidth="1"/>
    <col min="2" max="4" width="3.7109375" style="12" customWidth="1"/>
    <col min="5" max="5" width="3.7109375" style="13" customWidth="1"/>
    <col min="6" max="6" width="52.00390625" style="1" customWidth="1"/>
    <col min="7" max="7" width="15.57421875" style="1" customWidth="1"/>
    <col min="8" max="8" width="15.57421875" style="14" customWidth="1"/>
    <col min="9" max="10" width="15.57421875" style="1" customWidth="1"/>
    <col min="11" max="12" width="9.140625" style="1" customWidth="1"/>
    <col min="13" max="13" width="14.57421875" style="1" bestFit="1" customWidth="1"/>
    <col min="14" max="14" width="13.140625" style="1" bestFit="1" customWidth="1"/>
    <col min="15" max="16384" width="9.140625" style="1" customWidth="1"/>
  </cols>
  <sheetData>
    <row r="2" spans="1:10" s="16" customFormat="1" ht="21" customHeight="1">
      <c r="A2" s="15"/>
      <c r="B2" s="122" t="s">
        <v>148</v>
      </c>
      <c r="C2" s="123"/>
      <c r="D2" s="123"/>
      <c r="E2" s="123"/>
      <c r="F2" s="123"/>
      <c r="G2" s="123"/>
      <c r="H2" s="123"/>
      <c r="I2" s="123"/>
      <c r="J2" s="124"/>
    </row>
    <row r="3" spans="1:10" s="16" customFormat="1" ht="21" customHeight="1">
      <c r="A3" s="17"/>
      <c r="B3" s="126" t="s">
        <v>149</v>
      </c>
      <c r="C3" s="127"/>
      <c r="D3" s="127"/>
      <c r="E3" s="127"/>
      <c r="F3" s="127"/>
      <c r="G3" s="127"/>
      <c r="H3" s="127"/>
      <c r="I3" s="127"/>
      <c r="J3" s="128"/>
    </row>
    <row r="4" spans="2:10" s="18" customFormat="1" ht="12" customHeight="1">
      <c r="B4" s="125"/>
      <c r="C4" s="125"/>
      <c r="D4" s="125"/>
      <c r="E4" s="125"/>
      <c r="F4" s="125"/>
      <c r="G4" s="125"/>
      <c r="H4" s="125"/>
      <c r="I4" s="125"/>
      <c r="J4" s="125"/>
    </row>
    <row r="5" spans="2:10" s="16" customFormat="1" ht="39" customHeight="1">
      <c r="B5" s="59" t="s">
        <v>0</v>
      </c>
      <c r="C5" s="59" t="s">
        <v>1</v>
      </c>
      <c r="D5" s="59" t="s">
        <v>8</v>
      </c>
      <c r="E5" s="60" t="s">
        <v>10</v>
      </c>
      <c r="F5" s="61"/>
      <c r="G5" s="62" t="s">
        <v>146</v>
      </c>
      <c r="H5" s="62" t="s">
        <v>173</v>
      </c>
      <c r="I5" s="62" t="s">
        <v>174</v>
      </c>
      <c r="J5" s="62" t="s">
        <v>147</v>
      </c>
    </row>
    <row r="6" spans="2:10" ht="20.25" customHeight="1">
      <c r="B6" s="28" t="s">
        <v>25</v>
      </c>
      <c r="C6" s="28"/>
      <c r="D6" s="28"/>
      <c r="E6" s="28"/>
      <c r="F6" s="29" t="s">
        <v>111</v>
      </c>
      <c r="G6" s="30">
        <f aca="true" t="shared" si="0" ref="G6:I7">G7</f>
        <v>7656000</v>
      </c>
      <c r="H6" s="30">
        <f>H7</f>
        <v>7656000</v>
      </c>
      <c r="I6" s="30">
        <f t="shared" si="0"/>
        <v>9653000</v>
      </c>
      <c r="J6" s="30">
        <f>I6-H6</f>
        <v>1997000</v>
      </c>
    </row>
    <row r="7" spans="2:10" ht="20.25" customHeight="1">
      <c r="B7" s="22"/>
      <c r="C7" s="22">
        <v>1</v>
      </c>
      <c r="D7" s="22"/>
      <c r="E7" s="22"/>
      <c r="F7" s="23" t="s">
        <v>110</v>
      </c>
      <c r="G7" s="24">
        <f t="shared" si="0"/>
        <v>7656000</v>
      </c>
      <c r="H7" s="24">
        <f>H8</f>
        <v>7656000</v>
      </c>
      <c r="I7" s="24">
        <f t="shared" si="0"/>
        <v>9653000</v>
      </c>
      <c r="J7" s="24">
        <f>I7-H7</f>
        <v>1997000</v>
      </c>
    </row>
    <row r="8" spans="2:10" ht="20.25" customHeight="1">
      <c r="B8" s="22"/>
      <c r="C8" s="22"/>
      <c r="D8" s="22">
        <v>5</v>
      </c>
      <c r="E8" s="22"/>
      <c r="F8" s="23" t="s">
        <v>109</v>
      </c>
      <c r="G8" s="24">
        <f>SUM(G9:G18)</f>
        <v>7656000</v>
      </c>
      <c r="H8" s="24">
        <f>SUM(H9:H18)</f>
        <v>7656000</v>
      </c>
      <c r="I8" s="24">
        <f>SUM(I9:I18)</f>
        <v>9653000</v>
      </c>
      <c r="J8" s="24">
        <f>SUM(J9:J18)</f>
        <v>1997000</v>
      </c>
    </row>
    <row r="9" spans="2:10" ht="20.25" customHeight="1">
      <c r="B9" s="22"/>
      <c r="C9" s="22"/>
      <c r="D9" s="22"/>
      <c r="E9" s="22" t="s">
        <v>23</v>
      </c>
      <c r="F9" s="25" t="s">
        <v>108</v>
      </c>
      <c r="G9" s="26">
        <v>720000</v>
      </c>
      <c r="H9" s="26">
        <v>720000</v>
      </c>
      <c r="I9" s="27">
        <v>780000</v>
      </c>
      <c r="J9" s="27">
        <f>I9-H9</f>
        <v>60000</v>
      </c>
    </row>
    <row r="10" spans="2:10" ht="20.25" customHeight="1">
      <c r="B10" s="22"/>
      <c r="C10" s="22"/>
      <c r="D10" s="22"/>
      <c r="E10" s="22" t="s">
        <v>25</v>
      </c>
      <c r="F10" s="25" t="s">
        <v>107</v>
      </c>
      <c r="G10" s="26">
        <v>290000</v>
      </c>
      <c r="H10" s="26">
        <v>290000</v>
      </c>
      <c r="I10" s="27">
        <v>350000</v>
      </c>
      <c r="J10" s="27">
        <f aca="true" t="shared" si="1" ref="J10:J18">I10-H10</f>
        <v>60000</v>
      </c>
    </row>
    <row r="11" spans="2:10" ht="20.25" customHeight="1">
      <c r="B11" s="22"/>
      <c r="C11" s="22"/>
      <c r="D11" s="22"/>
      <c r="E11" s="22" t="s">
        <v>24</v>
      </c>
      <c r="F11" s="25" t="s">
        <v>106</v>
      </c>
      <c r="G11" s="27">
        <v>195000</v>
      </c>
      <c r="H11" s="27">
        <v>195000</v>
      </c>
      <c r="I11" s="70">
        <v>195000</v>
      </c>
      <c r="J11" s="70">
        <f t="shared" si="1"/>
        <v>0</v>
      </c>
    </row>
    <row r="12" spans="2:10" ht="20.25" customHeight="1">
      <c r="B12" s="22"/>
      <c r="C12" s="22"/>
      <c r="D12" s="22"/>
      <c r="E12" s="22" t="s">
        <v>26</v>
      </c>
      <c r="F12" s="25" t="s">
        <v>105</v>
      </c>
      <c r="G12" s="27">
        <v>70000</v>
      </c>
      <c r="H12" s="27">
        <v>70000</v>
      </c>
      <c r="I12" s="70">
        <v>95000</v>
      </c>
      <c r="J12" s="70">
        <f t="shared" si="1"/>
        <v>25000</v>
      </c>
    </row>
    <row r="13" spans="2:10" ht="20.25" customHeight="1">
      <c r="B13" s="22"/>
      <c r="C13" s="22"/>
      <c r="D13" s="22"/>
      <c r="E13" s="22" t="s">
        <v>27</v>
      </c>
      <c r="F13" s="25" t="s">
        <v>104</v>
      </c>
      <c r="G13" s="27">
        <v>4350000</v>
      </c>
      <c r="H13" s="27">
        <v>4350000</v>
      </c>
      <c r="I13" s="70">
        <v>4350000</v>
      </c>
      <c r="J13" s="70">
        <f t="shared" si="1"/>
        <v>0</v>
      </c>
    </row>
    <row r="14" spans="2:10" ht="20.25" customHeight="1">
      <c r="B14" s="22"/>
      <c r="C14" s="22"/>
      <c r="D14" s="22"/>
      <c r="E14" s="22" t="s">
        <v>28</v>
      </c>
      <c r="F14" s="25" t="s">
        <v>113</v>
      </c>
      <c r="G14" s="27">
        <v>5000</v>
      </c>
      <c r="H14" s="27">
        <v>5000</v>
      </c>
      <c r="I14" s="70">
        <v>5000</v>
      </c>
      <c r="J14" s="70">
        <f t="shared" si="1"/>
        <v>0</v>
      </c>
    </row>
    <row r="15" spans="2:10" ht="20.25" customHeight="1">
      <c r="B15" s="22"/>
      <c r="C15" s="22"/>
      <c r="D15" s="22"/>
      <c r="E15" s="22" t="s">
        <v>167</v>
      </c>
      <c r="F15" s="25" t="s">
        <v>164</v>
      </c>
      <c r="G15" s="27">
        <f>300000+850000</f>
        <v>1150000</v>
      </c>
      <c r="H15" s="27">
        <f>300000+850000</f>
        <v>1150000</v>
      </c>
      <c r="I15" s="70">
        <v>2850000</v>
      </c>
      <c r="J15" s="70">
        <f t="shared" si="1"/>
        <v>1700000</v>
      </c>
    </row>
    <row r="16" spans="2:10" ht="20.25" customHeight="1">
      <c r="B16" s="22"/>
      <c r="C16" s="22"/>
      <c r="D16" s="22"/>
      <c r="E16" s="22" t="s">
        <v>168</v>
      </c>
      <c r="F16" s="25" t="s">
        <v>165</v>
      </c>
      <c r="G16" s="27">
        <v>800000</v>
      </c>
      <c r="H16" s="27">
        <v>800000</v>
      </c>
      <c r="I16" s="70">
        <v>950000</v>
      </c>
      <c r="J16" s="70">
        <f t="shared" si="1"/>
        <v>150000</v>
      </c>
    </row>
    <row r="17" spans="2:10" ht="20.25" customHeight="1">
      <c r="B17" s="22"/>
      <c r="C17" s="22"/>
      <c r="D17" s="22"/>
      <c r="E17" s="22" t="s">
        <v>169</v>
      </c>
      <c r="F17" s="25" t="s">
        <v>166</v>
      </c>
      <c r="G17" s="27">
        <v>60000</v>
      </c>
      <c r="H17" s="27">
        <v>60000</v>
      </c>
      <c r="I17" s="70">
        <v>60000</v>
      </c>
      <c r="J17" s="70">
        <f t="shared" si="1"/>
        <v>0</v>
      </c>
    </row>
    <row r="18" spans="2:10" ht="20.25" customHeight="1">
      <c r="B18" s="22"/>
      <c r="C18" s="22"/>
      <c r="D18" s="22"/>
      <c r="E18" s="22" t="s">
        <v>119</v>
      </c>
      <c r="F18" s="25" t="s">
        <v>120</v>
      </c>
      <c r="G18" s="27">
        <v>16000</v>
      </c>
      <c r="H18" s="27">
        <v>16000</v>
      </c>
      <c r="I18" s="70">
        <v>18000</v>
      </c>
      <c r="J18" s="70">
        <f t="shared" si="1"/>
        <v>2000</v>
      </c>
    </row>
    <row r="19" spans="2:10" ht="13.5" customHeight="1">
      <c r="B19" s="19"/>
      <c r="C19" s="19"/>
      <c r="D19" s="19"/>
      <c r="E19" s="19"/>
      <c r="F19" s="20"/>
      <c r="G19" s="21"/>
      <c r="H19" s="21"/>
      <c r="I19" s="21"/>
      <c r="J19" s="21"/>
    </row>
    <row r="24" ht="12">
      <c r="I24" s="14"/>
    </row>
  </sheetData>
  <sheetProtection/>
  <mergeCells count="3">
    <mergeCell ref="B2:J2"/>
    <mergeCell ref="B4:J4"/>
    <mergeCell ref="B3:J3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1" fitToWidth="1" horizontalDpi="600" verticalDpi="600" orientation="landscape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1.7109375" style="1" customWidth="1"/>
    <col min="2" max="6" width="4.7109375" style="1" customWidth="1"/>
    <col min="7" max="7" width="6.7109375" style="1" customWidth="1"/>
    <col min="8" max="9" width="7.28125" style="1" customWidth="1"/>
    <col min="10" max="10" width="40.28125" style="1" customWidth="1"/>
    <col min="11" max="11" width="43.140625" style="1" customWidth="1"/>
    <col min="12" max="12" width="1.7109375" style="1" customWidth="1"/>
    <col min="13" max="16384" width="9.140625" style="1" customWidth="1"/>
  </cols>
  <sheetData>
    <row r="2" spans="2:11" ht="21" customHeight="1">
      <c r="B2" s="131" t="s">
        <v>157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2:11" ht="21" customHeight="1">
      <c r="B3" s="134" t="s">
        <v>156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4:12" ht="12">
      <c r="D4" s="145"/>
      <c r="E4" s="145"/>
      <c r="F4" s="145"/>
      <c r="G4" s="145"/>
      <c r="H4" s="145"/>
      <c r="I4" s="145"/>
      <c r="J4" s="145"/>
      <c r="K4" s="145"/>
      <c r="L4" s="145"/>
    </row>
    <row r="5" spans="2:11" ht="15" customHeight="1">
      <c r="B5" s="137" t="s">
        <v>150</v>
      </c>
      <c r="C5" s="138"/>
      <c r="D5" s="141" t="s">
        <v>121</v>
      </c>
      <c r="E5" s="142"/>
      <c r="F5" s="143"/>
      <c r="G5" s="141" t="s">
        <v>122</v>
      </c>
      <c r="H5" s="129" t="s">
        <v>158</v>
      </c>
      <c r="I5" s="130"/>
      <c r="J5" s="146" t="s">
        <v>123</v>
      </c>
      <c r="K5" s="148" t="s">
        <v>124</v>
      </c>
    </row>
    <row r="6" spans="2:11" ht="15" customHeight="1">
      <c r="B6" s="139"/>
      <c r="C6" s="140"/>
      <c r="D6" s="139"/>
      <c r="E6" s="144"/>
      <c r="F6" s="140"/>
      <c r="G6" s="139"/>
      <c r="H6" s="63">
        <v>2015</v>
      </c>
      <c r="I6" s="64">
        <v>2016</v>
      </c>
      <c r="J6" s="147"/>
      <c r="K6" s="149"/>
    </row>
    <row r="7" spans="2:11" ht="18" customHeight="1">
      <c r="B7" s="36">
        <v>41</v>
      </c>
      <c r="C7" s="37"/>
      <c r="D7" s="38">
        <v>4</v>
      </c>
      <c r="E7" s="38"/>
      <c r="F7" s="38"/>
      <c r="G7" s="38"/>
      <c r="H7" s="38"/>
      <c r="I7" s="38"/>
      <c r="J7" s="39" t="s">
        <v>19</v>
      </c>
      <c r="K7" s="40"/>
    </row>
    <row r="8" spans="2:11" ht="18" customHeight="1">
      <c r="B8" s="41"/>
      <c r="C8" s="3"/>
      <c r="D8" s="2"/>
      <c r="E8" s="2">
        <v>6</v>
      </c>
      <c r="F8" s="2"/>
      <c r="G8" s="2"/>
      <c r="H8" s="2"/>
      <c r="I8" s="2"/>
      <c r="J8" s="42" t="s">
        <v>21</v>
      </c>
      <c r="K8" s="7"/>
    </row>
    <row r="9" spans="2:11" ht="18" customHeight="1">
      <c r="B9" s="3"/>
      <c r="C9" s="3"/>
      <c r="D9" s="2"/>
      <c r="E9" s="2"/>
      <c r="F9" s="2">
        <v>0</v>
      </c>
      <c r="G9" s="6"/>
      <c r="H9" s="4"/>
      <c r="I9" s="4"/>
      <c r="J9" s="42" t="s">
        <v>30</v>
      </c>
      <c r="K9" s="4"/>
    </row>
    <row r="10" spans="2:11" ht="18" customHeight="1">
      <c r="B10" s="3"/>
      <c r="C10" s="3"/>
      <c r="D10" s="2"/>
      <c r="E10" s="2"/>
      <c r="F10" s="2"/>
      <c r="G10" s="6"/>
      <c r="H10" s="4"/>
      <c r="I10" s="4"/>
      <c r="J10" s="42" t="s">
        <v>30</v>
      </c>
      <c r="K10" s="4"/>
    </row>
    <row r="11" spans="2:11" ht="18" customHeight="1">
      <c r="B11" s="3"/>
      <c r="C11" s="3"/>
      <c r="D11" s="2"/>
      <c r="E11" s="2"/>
      <c r="F11" s="2"/>
      <c r="G11" s="6" t="s">
        <v>28</v>
      </c>
      <c r="H11" s="4"/>
      <c r="I11" s="4"/>
      <c r="J11" s="42" t="s">
        <v>32</v>
      </c>
      <c r="K11" s="4"/>
    </row>
    <row r="12" spans="2:11" ht="18" customHeight="1">
      <c r="B12" s="3"/>
      <c r="C12" s="3"/>
      <c r="D12" s="2"/>
      <c r="E12" s="2"/>
      <c r="F12" s="2"/>
      <c r="G12" s="6"/>
      <c r="H12" s="4"/>
      <c r="I12" s="4"/>
      <c r="J12" s="42" t="s">
        <v>163</v>
      </c>
      <c r="K12" s="4"/>
    </row>
    <row r="13" spans="2:11" ht="18" customHeight="1">
      <c r="B13" s="3"/>
      <c r="C13" s="3"/>
      <c r="D13" s="2"/>
      <c r="E13" s="2"/>
      <c r="F13" s="2"/>
      <c r="G13" s="2"/>
      <c r="H13" s="4">
        <v>22</v>
      </c>
      <c r="I13" s="4">
        <v>22</v>
      </c>
      <c r="J13" s="7" t="s">
        <v>125</v>
      </c>
      <c r="K13" s="7" t="s">
        <v>178</v>
      </c>
    </row>
    <row r="14" spans="2:11" ht="18" customHeight="1">
      <c r="B14" s="3"/>
      <c r="C14" s="3"/>
      <c r="D14" s="2"/>
      <c r="E14" s="2"/>
      <c r="F14" s="2"/>
      <c r="G14" s="2"/>
      <c r="H14" s="4">
        <v>3</v>
      </c>
      <c r="I14" s="4">
        <v>3</v>
      </c>
      <c r="J14" s="7" t="s">
        <v>126</v>
      </c>
      <c r="K14" s="7" t="s">
        <v>143</v>
      </c>
    </row>
    <row r="15" spans="2:11" ht="18" customHeight="1">
      <c r="B15" s="3"/>
      <c r="C15" s="3"/>
      <c r="D15" s="2"/>
      <c r="E15" s="2"/>
      <c r="F15" s="2"/>
      <c r="G15" s="2"/>
      <c r="H15" s="4">
        <v>3</v>
      </c>
      <c r="I15" s="4">
        <v>3</v>
      </c>
      <c r="J15" s="7" t="s">
        <v>127</v>
      </c>
      <c r="K15" s="7" t="s">
        <v>142</v>
      </c>
    </row>
    <row r="16" spans="2:11" ht="18" customHeight="1">
      <c r="B16" s="3"/>
      <c r="C16" s="3"/>
      <c r="D16" s="2"/>
      <c r="E16" s="2"/>
      <c r="F16" s="2"/>
      <c r="G16" s="2"/>
      <c r="H16" s="4">
        <v>3</v>
      </c>
      <c r="I16" s="4">
        <v>3</v>
      </c>
      <c r="J16" s="7" t="s">
        <v>128</v>
      </c>
      <c r="K16" s="7" t="s">
        <v>142</v>
      </c>
    </row>
    <row r="17" spans="2:11" ht="18" customHeight="1">
      <c r="B17" s="3"/>
      <c r="C17" s="3"/>
      <c r="D17" s="2"/>
      <c r="E17" s="2"/>
      <c r="F17" s="2"/>
      <c r="G17" s="2"/>
      <c r="H17" s="4">
        <v>2</v>
      </c>
      <c r="I17" s="4">
        <v>2</v>
      </c>
      <c r="J17" s="7" t="s">
        <v>129</v>
      </c>
      <c r="K17" s="7" t="s">
        <v>144</v>
      </c>
    </row>
    <row r="18" spans="2:11" ht="18" customHeight="1">
      <c r="B18" s="3"/>
      <c r="C18" s="3"/>
      <c r="D18" s="2"/>
      <c r="E18" s="2"/>
      <c r="F18" s="2"/>
      <c r="G18" s="2"/>
      <c r="H18" s="56">
        <v>2</v>
      </c>
      <c r="I18" s="56">
        <v>2</v>
      </c>
      <c r="J18" s="7" t="s">
        <v>130</v>
      </c>
      <c r="K18" s="7" t="s">
        <v>144</v>
      </c>
    </row>
    <row r="19" spans="2:11" ht="18" customHeight="1" thickBot="1">
      <c r="B19" s="3"/>
      <c r="C19" s="3"/>
      <c r="D19" s="2"/>
      <c r="E19" s="2"/>
      <c r="F19" s="2"/>
      <c r="G19" s="2"/>
      <c r="H19" s="58">
        <v>35</v>
      </c>
      <c r="I19" s="58">
        <v>35</v>
      </c>
      <c r="J19" s="5" t="s">
        <v>161</v>
      </c>
      <c r="K19" s="7"/>
    </row>
    <row r="20" spans="2:11" ht="18" customHeight="1" thickTop="1">
      <c r="B20" s="3"/>
      <c r="C20" s="3"/>
      <c r="D20" s="2"/>
      <c r="E20" s="2"/>
      <c r="F20" s="2"/>
      <c r="G20" s="2"/>
      <c r="H20" s="57"/>
      <c r="I20" s="57"/>
      <c r="J20" s="7"/>
      <c r="K20" s="7"/>
    </row>
    <row r="21" spans="2:11" ht="18" customHeight="1">
      <c r="B21" s="3"/>
      <c r="C21" s="3"/>
      <c r="D21" s="2"/>
      <c r="E21" s="2"/>
      <c r="F21" s="2"/>
      <c r="G21" s="2"/>
      <c r="H21" s="4"/>
      <c r="I21" s="4"/>
      <c r="J21" s="7"/>
      <c r="K21" s="7"/>
    </row>
    <row r="22" spans="2:11" ht="18" customHeight="1">
      <c r="B22" s="3"/>
      <c r="C22" s="3"/>
      <c r="D22" s="2"/>
      <c r="E22" s="2"/>
      <c r="F22" s="2"/>
      <c r="G22" s="2"/>
      <c r="H22" s="4"/>
      <c r="I22" s="4"/>
      <c r="J22" s="7"/>
      <c r="K22" s="7"/>
    </row>
    <row r="23" spans="2:11" ht="18" customHeight="1">
      <c r="B23" s="3"/>
      <c r="C23" s="3"/>
      <c r="D23" s="2"/>
      <c r="E23" s="2"/>
      <c r="F23" s="2"/>
      <c r="G23" s="2"/>
      <c r="H23" s="4"/>
      <c r="I23" s="4"/>
      <c r="J23" s="7"/>
      <c r="K23" s="7"/>
    </row>
    <row r="24" spans="2:11" ht="18" customHeight="1">
      <c r="B24" s="8"/>
      <c r="C24" s="8"/>
      <c r="D24" s="9"/>
      <c r="E24" s="9"/>
      <c r="F24" s="9"/>
      <c r="G24" s="9"/>
      <c r="H24" s="10"/>
      <c r="I24" s="10"/>
      <c r="J24" s="11"/>
      <c r="K24" s="11"/>
    </row>
  </sheetData>
  <sheetProtection/>
  <mergeCells count="9">
    <mergeCell ref="H5:I5"/>
    <mergeCell ref="B2:K2"/>
    <mergeCell ref="B3:K3"/>
    <mergeCell ref="B5:C6"/>
    <mergeCell ref="D5:F6"/>
    <mergeCell ref="G5:G6"/>
    <mergeCell ref="D4:L4"/>
    <mergeCell ref="J5:J6"/>
    <mergeCell ref="K5:K6"/>
  </mergeCells>
  <printOptions/>
  <pageMargins left="0.7086614173228347" right="0.31496062992125984" top="0.9448818897637796" bottom="0.5511811023622047" header="0.31496062992125984" footer="0.31496062992125984"/>
  <pageSetup firstPageNumber="11" useFirstPageNumber="1"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P18" sqref="P18"/>
    </sheetView>
  </sheetViews>
  <sheetFormatPr defaultColWidth="9.140625" defaultRowHeight="15"/>
  <cols>
    <col min="1" max="1" width="3.140625" style="1" customWidth="1"/>
    <col min="2" max="3" width="4.7109375" style="1" customWidth="1"/>
    <col min="4" max="4" width="43.7109375" style="1" bestFit="1" customWidth="1"/>
    <col min="5" max="5" width="8.28125" style="1" bestFit="1" customWidth="1"/>
    <col min="6" max="6" width="9.140625" style="1" customWidth="1"/>
    <col min="7" max="7" width="9.57421875" style="1" bestFit="1" customWidth="1"/>
    <col min="8" max="8" width="9.140625" style="1" customWidth="1"/>
    <col min="9" max="9" width="8.7109375" style="1" customWidth="1"/>
    <col min="10" max="10" width="32.8515625" style="1" customWidth="1"/>
    <col min="11" max="11" width="2.57421875" style="1" customWidth="1"/>
    <col min="12" max="16384" width="9.140625" style="1" customWidth="1"/>
  </cols>
  <sheetData>
    <row r="2" spans="2:10" ht="21" customHeight="1">
      <c r="B2" s="152" t="s">
        <v>159</v>
      </c>
      <c r="C2" s="153"/>
      <c r="D2" s="153"/>
      <c r="E2" s="153"/>
      <c r="F2" s="153"/>
      <c r="G2" s="153"/>
      <c r="H2" s="153"/>
      <c r="I2" s="153"/>
      <c r="J2" s="154"/>
    </row>
    <row r="3" spans="2:10" ht="21" customHeight="1">
      <c r="B3" s="155" t="s">
        <v>156</v>
      </c>
      <c r="C3" s="156"/>
      <c r="D3" s="156"/>
      <c r="E3" s="156"/>
      <c r="F3" s="156"/>
      <c r="G3" s="156"/>
      <c r="H3" s="156"/>
      <c r="I3" s="156"/>
      <c r="J3" s="157"/>
    </row>
    <row r="4" spans="2:10" ht="12" customHeight="1">
      <c r="B4" s="31"/>
      <c r="C4" s="31"/>
      <c r="D4" s="32"/>
      <c r="E4" s="32"/>
      <c r="F4" s="32"/>
      <c r="G4" s="32"/>
      <c r="H4" s="32"/>
      <c r="I4" s="32"/>
      <c r="J4" s="32"/>
    </row>
    <row r="5" spans="2:11" ht="15" customHeight="1">
      <c r="B5" s="150" t="s">
        <v>150</v>
      </c>
      <c r="C5" s="151"/>
      <c r="D5" s="160" t="s">
        <v>131</v>
      </c>
      <c r="E5" s="158" t="s">
        <v>162</v>
      </c>
      <c r="F5" s="158" t="s">
        <v>132</v>
      </c>
      <c r="G5" s="158" t="s">
        <v>133</v>
      </c>
      <c r="H5" s="158" t="s">
        <v>134</v>
      </c>
      <c r="I5" s="158" t="s">
        <v>135</v>
      </c>
      <c r="J5" s="158" t="s">
        <v>136</v>
      </c>
      <c r="K5" s="33"/>
    </row>
    <row r="6" spans="2:11" ht="15" customHeight="1">
      <c r="B6" s="65" t="s">
        <v>0</v>
      </c>
      <c r="C6" s="66" t="s">
        <v>1</v>
      </c>
      <c r="D6" s="161"/>
      <c r="E6" s="159"/>
      <c r="F6" s="159"/>
      <c r="G6" s="159"/>
      <c r="H6" s="159"/>
      <c r="I6" s="159"/>
      <c r="J6" s="159"/>
      <c r="K6" s="33"/>
    </row>
    <row r="7" spans="2:11" ht="21" customHeight="1">
      <c r="B7" s="36">
        <v>41</v>
      </c>
      <c r="C7" s="46"/>
      <c r="D7" s="47" t="s">
        <v>155</v>
      </c>
      <c r="E7" s="48" t="s">
        <v>137</v>
      </c>
      <c r="F7" s="48">
        <v>2012</v>
      </c>
      <c r="G7" s="48" t="s">
        <v>151</v>
      </c>
      <c r="H7" s="48" t="s">
        <v>153</v>
      </c>
      <c r="I7" s="48" t="s">
        <v>140</v>
      </c>
      <c r="J7" s="49"/>
      <c r="K7" s="33"/>
    </row>
    <row r="8" spans="2:11" ht="21" customHeight="1">
      <c r="B8" s="3"/>
      <c r="C8" s="50"/>
      <c r="D8" s="51"/>
      <c r="E8" s="52" t="s">
        <v>138</v>
      </c>
      <c r="F8" s="52">
        <v>2012</v>
      </c>
      <c r="G8" s="52" t="s">
        <v>151</v>
      </c>
      <c r="H8" s="52" t="s">
        <v>153</v>
      </c>
      <c r="I8" s="52" t="s">
        <v>140</v>
      </c>
      <c r="J8" s="53"/>
      <c r="K8" s="33"/>
    </row>
    <row r="9" spans="2:11" ht="21" customHeight="1">
      <c r="B9" s="3"/>
      <c r="C9" s="50"/>
      <c r="D9" s="51"/>
      <c r="E9" s="52" t="s">
        <v>139</v>
      </c>
      <c r="F9" s="52">
        <v>2013</v>
      </c>
      <c r="G9" s="52" t="s">
        <v>152</v>
      </c>
      <c r="H9" s="52" t="s">
        <v>154</v>
      </c>
      <c r="I9" s="52" t="s">
        <v>141</v>
      </c>
      <c r="J9" s="53"/>
      <c r="K9" s="33"/>
    </row>
    <row r="10" spans="2:11" ht="21" customHeight="1">
      <c r="B10" s="3"/>
      <c r="C10" s="50"/>
      <c r="D10" s="51"/>
      <c r="E10" s="54"/>
      <c r="F10" s="54"/>
      <c r="G10" s="54"/>
      <c r="H10" s="54"/>
      <c r="I10" s="54"/>
      <c r="J10" s="53"/>
      <c r="K10" s="33"/>
    </row>
    <row r="11" spans="2:11" ht="21" customHeight="1">
      <c r="B11" s="3"/>
      <c r="C11" s="50"/>
      <c r="D11" s="51"/>
      <c r="E11" s="54"/>
      <c r="F11" s="52"/>
      <c r="G11" s="54"/>
      <c r="H11" s="54"/>
      <c r="I11" s="52"/>
      <c r="J11" s="55"/>
      <c r="K11" s="33"/>
    </row>
    <row r="12" spans="2:11" ht="21" customHeight="1">
      <c r="B12" s="3"/>
      <c r="C12" s="50"/>
      <c r="D12" s="51"/>
      <c r="E12" s="54"/>
      <c r="F12" s="52"/>
      <c r="G12" s="54"/>
      <c r="H12" s="54"/>
      <c r="I12" s="52"/>
      <c r="J12" s="55"/>
      <c r="K12" s="33"/>
    </row>
    <row r="13" spans="2:11" ht="21" customHeight="1">
      <c r="B13" s="3"/>
      <c r="C13" s="50"/>
      <c r="D13" s="51"/>
      <c r="E13" s="54"/>
      <c r="F13" s="52"/>
      <c r="G13" s="54"/>
      <c r="H13" s="54"/>
      <c r="I13" s="52"/>
      <c r="J13" s="55"/>
      <c r="K13" s="33"/>
    </row>
    <row r="14" spans="2:11" ht="21" customHeight="1">
      <c r="B14" s="3"/>
      <c r="C14" s="50"/>
      <c r="D14" s="51"/>
      <c r="E14" s="54"/>
      <c r="F14" s="54"/>
      <c r="G14" s="54"/>
      <c r="H14" s="54"/>
      <c r="I14" s="54"/>
      <c r="J14" s="55"/>
      <c r="K14" s="33"/>
    </row>
    <row r="15" spans="2:11" ht="21" customHeight="1">
      <c r="B15" s="3"/>
      <c r="C15" s="50"/>
      <c r="D15" s="51"/>
      <c r="E15" s="54"/>
      <c r="F15" s="54"/>
      <c r="G15" s="54"/>
      <c r="H15" s="54"/>
      <c r="I15" s="54"/>
      <c r="J15" s="55"/>
      <c r="K15" s="33"/>
    </row>
    <row r="16" spans="2:11" ht="21" customHeight="1">
      <c r="B16" s="3"/>
      <c r="C16" s="50"/>
      <c r="D16" s="51"/>
      <c r="E16" s="54"/>
      <c r="F16" s="54"/>
      <c r="G16" s="54"/>
      <c r="H16" s="54"/>
      <c r="I16" s="54"/>
      <c r="J16" s="55"/>
      <c r="K16" s="33"/>
    </row>
    <row r="17" spans="2:11" ht="21" customHeight="1">
      <c r="B17" s="3"/>
      <c r="C17" s="50"/>
      <c r="D17" s="51"/>
      <c r="E17" s="54"/>
      <c r="F17" s="54"/>
      <c r="G17" s="54"/>
      <c r="H17" s="54"/>
      <c r="I17" s="54"/>
      <c r="J17" s="55"/>
      <c r="K17" s="33"/>
    </row>
    <row r="18" spans="2:11" ht="21" customHeight="1">
      <c r="B18" s="3"/>
      <c r="C18" s="50"/>
      <c r="D18" s="51"/>
      <c r="E18" s="54"/>
      <c r="F18" s="54"/>
      <c r="G18" s="54"/>
      <c r="H18" s="54"/>
      <c r="I18" s="54"/>
      <c r="J18" s="55"/>
      <c r="K18" s="33"/>
    </row>
    <row r="19" spans="2:11" ht="21" customHeight="1">
      <c r="B19" s="3"/>
      <c r="C19" s="50"/>
      <c r="D19" s="51"/>
      <c r="E19" s="54"/>
      <c r="F19" s="54"/>
      <c r="G19" s="54"/>
      <c r="H19" s="54"/>
      <c r="I19" s="54"/>
      <c r="J19" s="55"/>
      <c r="K19" s="33"/>
    </row>
    <row r="20" spans="2:11" ht="21" customHeight="1">
      <c r="B20" s="3"/>
      <c r="C20" s="50"/>
      <c r="D20" s="51"/>
      <c r="E20" s="54"/>
      <c r="F20" s="54"/>
      <c r="G20" s="54"/>
      <c r="H20" s="54"/>
      <c r="I20" s="54"/>
      <c r="J20" s="55"/>
      <c r="K20" s="33"/>
    </row>
    <row r="21" spans="2:11" ht="21" customHeight="1">
      <c r="B21" s="3"/>
      <c r="C21" s="50"/>
      <c r="D21" s="51"/>
      <c r="E21" s="54"/>
      <c r="F21" s="54"/>
      <c r="G21" s="54"/>
      <c r="H21" s="54"/>
      <c r="I21" s="54"/>
      <c r="J21" s="55"/>
      <c r="K21" s="33"/>
    </row>
    <row r="22" spans="2:11" ht="21" customHeight="1">
      <c r="B22" s="3"/>
      <c r="C22" s="50"/>
      <c r="D22" s="51"/>
      <c r="E22" s="54"/>
      <c r="F22" s="54"/>
      <c r="G22" s="54"/>
      <c r="H22" s="54"/>
      <c r="I22" s="54"/>
      <c r="J22" s="55"/>
      <c r="K22" s="33"/>
    </row>
    <row r="23" spans="2:11" ht="21" customHeight="1">
      <c r="B23" s="3"/>
      <c r="C23" s="50"/>
      <c r="D23" s="51"/>
      <c r="E23" s="54"/>
      <c r="F23" s="54"/>
      <c r="G23" s="54"/>
      <c r="H23" s="54"/>
      <c r="I23" s="54"/>
      <c r="J23" s="53"/>
      <c r="K23" s="33"/>
    </row>
    <row r="24" spans="2:11" ht="21" customHeight="1">
      <c r="B24" s="8"/>
      <c r="C24" s="34"/>
      <c r="D24" s="43"/>
      <c r="E24" s="44"/>
      <c r="F24" s="44"/>
      <c r="G24" s="44"/>
      <c r="H24" s="44"/>
      <c r="I24" s="44"/>
      <c r="J24" s="45"/>
      <c r="K24" s="33"/>
    </row>
    <row r="25" ht="12">
      <c r="D25" s="35"/>
    </row>
  </sheetData>
  <sheetProtection/>
  <mergeCells count="10">
    <mergeCell ref="B5:C5"/>
    <mergeCell ref="B2:J2"/>
    <mergeCell ref="B3:J3"/>
    <mergeCell ref="J5:J6"/>
    <mergeCell ref="D5:D6"/>
    <mergeCell ref="E5:E6"/>
    <mergeCell ref="F5:F6"/>
    <mergeCell ref="G5:G6"/>
    <mergeCell ref="H5:H6"/>
    <mergeCell ref="I5:I6"/>
  </mergeCells>
  <printOptions/>
  <pageMargins left="0.5118110236220472" right="0.11811023622047245" top="1.141732283464567" bottom="0.35433070866141736" header="0.31496062992125984" footer="0.31496062992125984"/>
  <pageSetup firstPageNumber="12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Saydam Muhasebe</dc:creator>
  <cp:keywords/>
  <dc:description/>
  <cp:lastModifiedBy>İlknur Gürsan</cp:lastModifiedBy>
  <cp:lastPrinted>2016-01-25T09:42:29Z</cp:lastPrinted>
  <dcterms:created xsi:type="dcterms:W3CDTF">2012-01-25T06:21:53Z</dcterms:created>
  <dcterms:modified xsi:type="dcterms:W3CDTF">2016-02-15T13:26:31Z</dcterms:modified>
  <cp:category/>
  <cp:version/>
  <cp:contentType/>
  <cp:contentStatus/>
</cp:coreProperties>
</file>