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70" windowWidth="14235" windowHeight="8640" activeTab="3"/>
  </bookViews>
  <sheets>
    <sheet name="ödenekler" sheetId="1" r:id="rId1"/>
    <sheet name="gelir" sheetId="2" r:id="rId2"/>
    <sheet name="KADRO" sheetId="3" r:id="rId3"/>
    <sheet name="Araçlar" sheetId="4" r:id="rId4"/>
  </sheets>
  <definedNames>
    <definedName name="_xlnm.Print_Titles" localSheetId="0">'ödenekler'!$5:$6</definedName>
  </definedNames>
  <calcPr fullCalcOnLoad="1"/>
</workbook>
</file>

<file path=xl/sharedStrings.xml><?xml version="1.0" encoding="utf-8"?>
<sst xmlns="http://schemas.openxmlformats.org/spreadsheetml/2006/main" count="603" uniqueCount="245">
  <si>
    <t>GENEL TARIM SİGORTASI FONU</t>
  </si>
  <si>
    <t>(Madde 2)</t>
  </si>
  <si>
    <t>KUR</t>
  </si>
  <si>
    <t>FONKSİYONEL</t>
  </si>
  <si>
    <t>FİN</t>
  </si>
  <si>
    <t>EKONOMİK</t>
  </si>
  <si>
    <t>ÖDENEĞİN ADI</t>
  </si>
  <si>
    <t>I</t>
  </si>
  <si>
    <t>II</t>
  </si>
  <si>
    <t>III</t>
  </si>
  <si>
    <t>IV</t>
  </si>
  <si>
    <t>EKONOMİK İŞLER VE HİZMETLER</t>
  </si>
  <si>
    <t>Tarım, Ormancılık, Balıkçılık ve Avcılık Hizmetleri</t>
  </si>
  <si>
    <t>Tarım Hizmetleri</t>
  </si>
  <si>
    <t>Fonlar</t>
  </si>
  <si>
    <t>PERSONEL GİDERLERİ</t>
  </si>
  <si>
    <t>MEMURLAR</t>
  </si>
  <si>
    <t>Temel Maaşlar</t>
  </si>
  <si>
    <t>Memur Maaşları</t>
  </si>
  <si>
    <t>Ödenekler</t>
  </si>
  <si>
    <t>Ek Çalışma Karşılıkları</t>
  </si>
  <si>
    <t>DİĞER PERSONEL</t>
  </si>
  <si>
    <t>Ücret ve Diğer Ödenekler</t>
  </si>
  <si>
    <t>SOSYAL GÜVENLİK KURUMUNA DEVLET PRİMİ GİDERLERİ</t>
  </si>
  <si>
    <t>Sosyal Sigortalar Kurumuna</t>
  </si>
  <si>
    <t>İhtiyat Sandığına</t>
  </si>
  <si>
    <t>MAL VE HİZMET ALIM GİDERLERİ</t>
  </si>
  <si>
    <t>TÜKETİME YÖNELİK MAL VE MALZEME ALIMLARI</t>
  </si>
  <si>
    <t>Kırtasiye ve Büro Malzemesi  Alımları</t>
  </si>
  <si>
    <t>Kırtasiye Alımları</t>
  </si>
  <si>
    <t>Büro  Malzemesi Alımları</t>
  </si>
  <si>
    <t>Periyodik Yayın Alımları</t>
  </si>
  <si>
    <t>Baskı ve Cilt Giderleri</t>
  </si>
  <si>
    <t>Su ve Temizlik Malzemesi Alımları</t>
  </si>
  <si>
    <t>Temizlik Malzemesi Alımları</t>
  </si>
  <si>
    <t>Enerji Alımları</t>
  </si>
  <si>
    <t>Akaryakıt ve Yağ  Alımları</t>
  </si>
  <si>
    <t>Elektrik Alımları</t>
  </si>
  <si>
    <t>Yiyecek, İçecek ve Yem Alımları</t>
  </si>
  <si>
    <t>İçecek Alımları</t>
  </si>
  <si>
    <t>Özel Malzeme Alımları</t>
  </si>
  <si>
    <t>Laboratuvar Malzemesi ile Kimyevi ve Temrinlik Malzeme Alımları</t>
  </si>
  <si>
    <t>Diğer Tüketim Mal ve Malzemesi Alımları</t>
  </si>
  <si>
    <t xml:space="preserve">Diğer Tüketim Mal ve Malzemesi Alımları     </t>
  </si>
  <si>
    <t>YOLLUKLAR</t>
  </si>
  <si>
    <t>Yurtiçi Geçici Görev Yollukları</t>
  </si>
  <si>
    <t>GÖREV GİDERLERİ</t>
  </si>
  <si>
    <t>Yasal Giderler</t>
  </si>
  <si>
    <t>Mahkeme Harç ve Giderleri</t>
  </si>
  <si>
    <t>Diğer Giderler</t>
  </si>
  <si>
    <t>Diğer Yasal Giderler</t>
  </si>
  <si>
    <t>HİZMET ALIMLARI</t>
  </si>
  <si>
    <t>Müşavir Firma ve Kişilere Ödemeler</t>
  </si>
  <si>
    <t>Diğer Müşavir Firma ve Kişilere Ödemeler</t>
  </si>
  <si>
    <t>Haberleşme Giderleri</t>
  </si>
  <si>
    <t>Posta Giderleri</t>
  </si>
  <si>
    <t>Telefon Abonelik ve Kullanım Ücretleri</t>
  </si>
  <si>
    <t>Tarifeye Bağlı Ödemeler</t>
  </si>
  <si>
    <t>İlan Giderleri</t>
  </si>
  <si>
    <t>Sigorta Giderleri</t>
  </si>
  <si>
    <t>Temsil Giderleri</t>
  </si>
  <si>
    <t>Menkul Mal  Alım Giderleri</t>
  </si>
  <si>
    <t>Büro ve İşyeri Mal ve Malzeme Alımları</t>
  </si>
  <si>
    <t xml:space="preserve">Büro ve İşyeri Makine ve Techizat Alımları        </t>
  </si>
  <si>
    <t>Avadanlık ve Yedek Parça Alımları</t>
  </si>
  <si>
    <t>Yangından Korunma Malzemeleri Alımları</t>
  </si>
  <si>
    <t xml:space="preserve">Gayri Maddi Hak Alımları </t>
  </si>
  <si>
    <t>Bilgisayar Yazılım Alımları ve Yapımları</t>
  </si>
  <si>
    <t>Fikri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</si>
  <si>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</si>
  <si>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</si>
  <si>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</si>
  <si>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</si>
  <si>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GAYRİMENKUL MAL BAKIM VE ONARIM GİDERLERİ</t>
  </si>
  <si>
    <t>Hizmet Binası  Bakım ve Onarım Giderleri</t>
  </si>
  <si>
    <t>Büro Bakım ve Onarımı Giderleri</t>
  </si>
  <si>
    <t>GELİRİN NEVİ</t>
  </si>
  <si>
    <t>VERGİ GELİRLERİ</t>
  </si>
  <si>
    <t>ULUSLARARASI MUAMELELERDEN ALINAN VERGİLER</t>
  </si>
  <si>
    <t>Uluslararası Muamelelerden Alınan Vergiler</t>
  </si>
  <si>
    <t>VERGİ GELİRLERİNDEN ALINAN PAYLAR</t>
  </si>
  <si>
    <t>Mahalli İdarelerden Alınan Paylar</t>
  </si>
  <si>
    <t>Diğerleri</t>
  </si>
  <si>
    <t>Diğer İdarelerden Alınan Paylar</t>
  </si>
  <si>
    <t>Harçlar</t>
  </si>
  <si>
    <t>Sair Harçlar</t>
  </si>
  <si>
    <t>VERGİ DIŞI GELİRLER</t>
  </si>
  <si>
    <t>DİĞER MÜLKİYET GELİRLERİ</t>
  </si>
  <si>
    <t>Gayrimenkul Kiraları</t>
  </si>
  <si>
    <t>Diğer Gayrimenkul Kira Gelirleri</t>
  </si>
  <si>
    <t>Faiz, İkraz ve Tavizlerden Geri Alınanlar</t>
  </si>
  <si>
    <t>Diğer Faizler</t>
  </si>
  <si>
    <t>AÇIKLAMA</t>
  </si>
  <si>
    <t>DG 465</t>
  </si>
  <si>
    <t>SUZUKI</t>
  </si>
  <si>
    <t>MOTOSİKLET</t>
  </si>
  <si>
    <t>DR 566</t>
  </si>
  <si>
    <t>ÇİFT KABİN</t>
  </si>
  <si>
    <t>FR 114</t>
  </si>
  <si>
    <t>JEEP</t>
  </si>
  <si>
    <t>FR 115</t>
  </si>
  <si>
    <t>GU 384</t>
  </si>
  <si>
    <t>SSANGYONG</t>
  </si>
  <si>
    <t>GU 385</t>
  </si>
  <si>
    <t>HL 248</t>
  </si>
  <si>
    <t>KE 646</t>
  </si>
  <si>
    <t>KE 783</t>
  </si>
  <si>
    <t>LL 830</t>
  </si>
  <si>
    <t>BAREM</t>
  </si>
  <si>
    <t>ÖDENEKLER</t>
  </si>
  <si>
    <t>GELİRLER</t>
  </si>
  <si>
    <t>40</t>
  </si>
  <si>
    <t>04</t>
  </si>
  <si>
    <t>01</t>
  </si>
  <si>
    <t>90</t>
  </si>
  <si>
    <t>02</t>
  </si>
  <si>
    <t>03</t>
  </si>
  <si>
    <t>Bahçe Malzemesi Alımları ile Yapım ve Bakım Giderleri</t>
  </si>
  <si>
    <t>CARİ TRANSFERLER</t>
  </si>
  <si>
    <t>Hane Halkına Yapılan Transferler</t>
  </si>
  <si>
    <t>Tarımsal Amaçlı Transferler</t>
  </si>
  <si>
    <t>Ürün Destekleme Ödemeleri</t>
  </si>
  <si>
    <t>Hayvancılık Destekleme Ödemeleri</t>
  </si>
  <si>
    <t>Sosyal Amaçlı Transferler</t>
  </si>
  <si>
    <t>Kıdem Tazminatları</t>
  </si>
  <si>
    <t>KADROLAR</t>
  </si>
  <si>
    <t>ARAÇLAR</t>
  </si>
  <si>
    <t>MR766</t>
  </si>
  <si>
    <t>Ödenecek Vergi, Resim, Harçlar Ve Benzeri Giderler</t>
  </si>
  <si>
    <t>İşletme Ruhsatı Ödemeleri ve Benzeri Giderler</t>
  </si>
  <si>
    <t>TEMSİL VE TANITIM GİDERLERİ</t>
  </si>
  <si>
    <t>Su Alımları</t>
  </si>
  <si>
    <t>Vergi Ödemeleri ve Benzeri Giderler</t>
  </si>
  <si>
    <t>Diğer Hizmet Alımları</t>
  </si>
  <si>
    <t>Diğer Dayanıklı Mal ve Malzeme Alımları</t>
  </si>
  <si>
    <t>ÇEŞİTLİ VERGİ DIŞI GELİRLER</t>
  </si>
  <si>
    <t>Menkül Kıymetler ve Varlıklar</t>
  </si>
  <si>
    <t>Diğer Kıymet ve Varlıklar</t>
  </si>
  <si>
    <t>ALINAN BAĞIŞ, YARDIMLAR VE KREDİLER</t>
  </si>
  <si>
    <t xml:space="preserve">YURT İÇİNDEN </t>
  </si>
  <si>
    <t>Cari</t>
  </si>
  <si>
    <t>Devletten Koşullu Yardımlar</t>
  </si>
  <si>
    <t>İDARİ HARÇLAR VE ÜCRETLER SANAYİ DIŞI VE ARIZİ SATIŞLAR</t>
  </si>
  <si>
    <t>Diğer Özel Malzeme Alımları</t>
  </si>
  <si>
    <t>2013 stok yapıldığı için 7.000 kullanıldı 2014 stok yapılmadı</t>
  </si>
  <si>
    <t xml:space="preserve"> şuanda 1 gazete + 1 rg</t>
  </si>
  <si>
    <t>resmi gazete + makbuz + teslim fişi (son 3 yıl makbuz ve teslim fişi basılmadığından bu yıl yapılacak)</t>
  </si>
  <si>
    <t>(belediye faturası bakanlıktan ödenir şebeke suyu yeterli olmadığından dışardan tanker ile su alınmaktadır)</t>
  </si>
  <si>
    <t>(bakanlık ile ortak temizlik yapılmakta)</t>
  </si>
  <si>
    <t>Bakanlık öder</t>
  </si>
  <si>
    <t>(2 direk için bayrak)</t>
  </si>
  <si>
    <t>(binanın ön ve arka tarafında kalan bölüm için)</t>
  </si>
  <si>
    <t>(savcılıktan gelen yazıda bundan sonra mahkemelik bir durum olduğunda devlet tarafından temsil edilmeyecek savcılık davaya bakmayacak)</t>
  </si>
  <si>
    <t>(Bankaların hs. İşletim ücreti ile ilgili masraflar karşılığı senede 4 kez 3 aylık gider 350)</t>
  </si>
  <si>
    <t>(9 araç + 2 motosiklet)</t>
  </si>
  <si>
    <t>(bina +9 araç + 2 motosiklet)</t>
  </si>
  <si>
    <t>(yeni arşiv dosyalama sistemi yapılacak / üretici kişi bazında)</t>
  </si>
  <si>
    <t>10.000 tl  (bina ilaçlaması ile bina dış çephe cam temizliği) + 31.000 tl (TEMİZLİKCİ 2300 tl aylık 6 aylık yönetim kurulu karar alır ve hayat pahalılığına göre artış yapılır)</t>
  </si>
  <si>
    <t>(AİLINACAK OLAN BİLGİSAYAR PRG)</t>
  </si>
  <si>
    <t>Yurtdışı Geçici Görev Yollukları</t>
  </si>
  <si>
    <t xml:space="preserve">"A" CETVELİ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</si>
  <si>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"B" CETVELİ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</si>
  <si>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 Kaynağı</t>
  </si>
  <si>
    <t>Kurumsal</t>
  </si>
  <si>
    <t>KADRO    ADEDİ</t>
  </si>
  <si>
    <t>KADRO ADI</t>
  </si>
  <si>
    <t>DERECE</t>
  </si>
  <si>
    <t>47/2010 Sayılı Yasa Karşılığı Baremler</t>
  </si>
  <si>
    <t>ÜST KADEME YÖNETİCİSİ</t>
  </si>
  <si>
    <t>Müdür</t>
  </si>
  <si>
    <t>18/A</t>
  </si>
  <si>
    <t>18</t>
  </si>
  <si>
    <t>17/A</t>
  </si>
  <si>
    <t>17/B</t>
  </si>
  <si>
    <t>15</t>
  </si>
  <si>
    <t>8-9</t>
  </si>
  <si>
    <t>4</t>
  </si>
  <si>
    <t>KURUMSAL</t>
  </si>
  <si>
    <t>Bakanlık / Daire</t>
  </si>
  <si>
    <t>Plaka  No</t>
  </si>
  <si>
    <t>Yılı</t>
  </si>
  <si>
    <t>Markası</t>
  </si>
  <si>
    <t>Modeli</t>
  </si>
  <si>
    <t>Ağırlığı</t>
  </si>
  <si>
    <t>Açıklama</t>
  </si>
  <si>
    <t>Teknik İşler Amiri</t>
  </si>
  <si>
    <t>ÜST KADEME YÖNETİCİSİ SAYILMAYAN DİĞER YÖNETİCİLER</t>
  </si>
  <si>
    <t>Mali İşler Amiri</t>
  </si>
  <si>
    <t>Ziraat Mühendisi</t>
  </si>
  <si>
    <t>MALİ HİZMETLER SINIFI</t>
  </si>
  <si>
    <t>Muhasip</t>
  </si>
  <si>
    <t>10-16</t>
  </si>
  <si>
    <t>1 Münhal</t>
  </si>
  <si>
    <t>İDARİ HİZMETLER SINIFI</t>
  </si>
  <si>
    <t>Fon Sekreteri (İdari Memur)</t>
  </si>
  <si>
    <t>TEKNİSYEN HİZMETLERİ SINIFI</t>
  </si>
  <si>
    <t>Bilgisayar Operatörü</t>
  </si>
  <si>
    <t>7-15</t>
  </si>
  <si>
    <t>KİTABET HİZMETLERİ SINIFI</t>
  </si>
  <si>
    <t>Katip</t>
  </si>
  <si>
    <t>6-14</t>
  </si>
  <si>
    <t>ODACI VE ŞOFÖR HİZMETLERİ SINIFI</t>
  </si>
  <si>
    <t>Odacı - Şoför</t>
  </si>
  <si>
    <t>TARIM ve ORMAN MÜHENDİSLİĞİ ve HAYVANCILIK HİZMETERİ</t>
  </si>
  <si>
    <t>Genel Tarım Sigortası Fonu</t>
  </si>
  <si>
    <t xml:space="preserve"> -</t>
  </si>
  <si>
    <t>2060 kg.</t>
  </si>
  <si>
    <t>1910 kg.</t>
  </si>
  <si>
    <t xml:space="preserve">LAND ROVER </t>
  </si>
  <si>
    <t>ISUZU</t>
  </si>
  <si>
    <t xml:space="preserve">SUZUKİ </t>
  </si>
  <si>
    <t xml:space="preserve">REXTON </t>
  </si>
  <si>
    <t>5-8</t>
  </si>
  <si>
    <t>9-11</t>
  </si>
  <si>
    <t>2</t>
  </si>
  <si>
    <t>1</t>
  </si>
  <si>
    <t>Toplam</t>
  </si>
  <si>
    <t>1580 Kg.</t>
  </si>
  <si>
    <t>2090 Kg.</t>
  </si>
  <si>
    <t>1910 Kg.</t>
  </si>
  <si>
    <t>2070 Kg.</t>
  </si>
  <si>
    <t>2686 Kg.</t>
  </si>
  <si>
    <t>‘’C’’ CETVELİ</t>
  </si>
  <si>
    <t>(Madde 3)</t>
  </si>
  <si>
    <t>‘’D’’ CETVELİ</t>
  </si>
  <si>
    <t>2015 BÜTÇE ÖDENEĞİ (TL)</t>
  </si>
  <si>
    <t>2016 BÜTÇE ÖDENEĞİ (TL)</t>
  </si>
  <si>
    <t>2015 TADİL ÖDENEK (TL)</t>
  </si>
  <si>
    <t>Denetleme Giderleri</t>
  </si>
  <si>
    <t>Bilgiye Abonelik Giderleri</t>
  </si>
  <si>
    <t>2015 YILI İLK 12 AY GERÇEKLEŞEN (TL)</t>
  </si>
  <si>
    <t>2015 YILI BÜTÇESİNDE      İLK 12 AY GERÇEKLEŞEN(TL)</t>
  </si>
  <si>
    <t>Yurtdışı Staj ve Eğitim Giderleri</t>
  </si>
  <si>
    <t>06</t>
  </si>
  <si>
    <t>SERMAYE GİDERLERİ</t>
  </si>
  <si>
    <t>GAYRİMENKÜL SERMAYE ÜRETİM GİDERLERİ</t>
  </si>
  <si>
    <t>Müteahhitlik Giderleri</t>
  </si>
  <si>
    <t>Hizmet Binası</t>
  </si>
  <si>
    <t>MENKUL MAL, GAYRIMADDİ HAK ALIM, BAKIM VE ONARIM GİDERLERİ</t>
  </si>
  <si>
    <t>Hizmet Binası Tadilat Projesi</t>
  </si>
  <si>
    <t>2015 YILI BÜTÇE GELİRİ (TL)</t>
  </si>
  <si>
    <t>2015 YILI TADİL BÜTÇE GELİRİ (TL)</t>
  </si>
  <si>
    <t>2016 YILI BÜTÇE GELİRİ (TL)</t>
  </si>
  <si>
    <t>ARTIŞ VEYA AZALIŞ (TL)</t>
  </si>
  <si>
    <t>Ağırlama, Tören, Fuar Organizasyon Giderleri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</si>
</sst>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#,##0\ "/>
    <numFmt numFmtId="193" formatCode="00"/>
    <numFmt numFmtId="194" formatCode="#,##0.00\ _Y_T_L"/>
    <numFmt numFmtId="195" formatCode="#,##0\ _Y_T_L"/>
    <numFmt numFmtId="196" formatCode="#,##0\ [$TL-41F]"/>
    <numFmt numFmtId="197" formatCode="[$€-2]\ #,##0.00_);[Red]\([$€-2]\ #,##0.00\)"/>
    <numFmt numFmtId="198" formatCode="[$-41F]dd\ mmmm\ yyyy\ dddd"/>
    <numFmt numFmtId="199" formatCode="0.0"/>
    <numFmt numFmtId="200" formatCode="\ @"/>
    <numFmt numFmtId="201" formatCode="_(* #,##0_);_(* \(#,##0\);_(* &quot;-&quot;_);_(@_)"/>
    <numFmt numFmtId="202" formatCode="\ \ @"/>
    <numFmt numFmtId="203" formatCode="#,##0.000"/>
    <numFmt numFmtId="204" formatCode="#,##0.0"/>
  </numFmts>
  <fonts count="38">
    <font>
      <sz val="10"/>
      <name val="Arial Tur"/>
      <family val="0"/>
    </font>
    <font>
      <b/>
      <sz val="10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u val="single"/>
      <sz val="8"/>
      <name val="Arial Tur"/>
      <family val="0"/>
    </font>
    <font>
      <u val="single"/>
      <sz val="8"/>
      <name val="Arial Tur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0" borderId="7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5" applyNumberFormat="0" applyAlignment="0" applyProtection="0"/>
    <xf numFmtId="0" fontId="34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7" borderId="5" applyNumberFormat="0" applyAlignment="0" applyProtection="0"/>
    <xf numFmtId="0" fontId="15" fillId="0" borderId="1" applyNumberFormat="0" applyFill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0" fontId="19" fillId="20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84" applyFont="1">
      <alignment/>
      <protection/>
    </xf>
    <xf numFmtId="0" fontId="3" fillId="0" borderId="0" xfId="84" applyFont="1">
      <alignment/>
      <protection/>
    </xf>
    <xf numFmtId="0" fontId="2" fillId="0" borderId="10" xfId="84" applyFont="1" applyBorder="1" applyAlignment="1">
      <alignment horizontal="center"/>
      <protection/>
    </xf>
    <xf numFmtId="0" fontId="2" fillId="0" borderId="11" xfId="84" applyFont="1" applyBorder="1" applyAlignment="1">
      <alignment horizontal="center"/>
      <protection/>
    </xf>
    <xf numFmtId="0" fontId="2" fillId="0" borderId="11" xfId="84" applyFont="1" applyBorder="1">
      <alignment/>
      <protection/>
    </xf>
    <xf numFmtId="0" fontId="2" fillId="0" borderId="0" xfId="84" applyFont="1" applyAlignment="1">
      <alignment horizontal="center"/>
      <protection/>
    </xf>
    <xf numFmtId="0" fontId="10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0" fontId="9" fillId="0" borderId="0" xfId="84" applyFont="1">
      <alignment/>
      <protection/>
    </xf>
    <xf numFmtId="0" fontId="9" fillId="0" borderId="0" xfId="84" applyFont="1" applyAlignment="1">
      <alignment horizontal="left"/>
      <protection/>
    </xf>
    <xf numFmtId="0" fontId="10" fillId="0" borderId="11" xfId="84" applyFont="1" applyBorder="1" applyAlignment="1">
      <alignment horizontal="center" wrapText="1"/>
      <protection/>
    </xf>
    <xf numFmtId="0" fontId="8" fillId="0" borderId="0" xfId="84" applyFont="1">
      <alignment/>
      <protection/>
    </xf>
    <xf numFmtId="0" fontId="7" fillId="0" borderId="0" xfId="84" applyFont="1">
      <alignment/>
      <protection/>
    </xf>
    <xf numFmtId="0" fontId="7" fillId="0" borderId="0" xfId="84" applyFont="1" applyBorder="1" applyAlignment="1">
      <alignment horizontal="center"/>
      <protection/>
    </xf>
    <xf numFmtId="0" fontId="7" fillId="0" borderId="12" xfId="84" applyFont="1" applyBorder="1" applyAlignment="1">
      <alignment horizontal="center" vertical="center"/>
      <protection/>
    </xf>
    <xf numFmtId="0" fontId="7" fillId="0" borderId="10" xfId="84" applyFont="1" applyFill="1" applyBorder="1" applyAlignment="1">
      <alignment horizontal="center"/>
      <protection/>
    </xf>
    <xf numFmtId="49" fontId="7" fillId="0" borderId="10" xfId="84" applyNumberFormat="1" applyFont="1" applyFill="1" applyBorder="1" applyAlignment="1">
      <alignment horizontal="center"/>
      <protection/>
    </xf>
    <xf numFmtId="0" fontId="8" fillId="0" borderId="10" xfId="84" applyFont="1" applyBorder="1">
      <alignment/>
      <protection/>
    </xf>
    <xf numFmtId="0" fontId="4" fillId="0" borderId="13" xfId="84" applyFont="1" applyBorder="1" applyAlignment="1" quotePrefix="1">
      <alignment horizontal="center"/>
      <protection/>
    </xf>
    <xf numFmtId="49" fontId="7" fillId="0" borderId="10" xfId="84" applyNumberFormat="1" applyFont="1" applyFill="1" applyBorder="1" applyAlignment="1">
      <alignment horizontal="left"/>
      <protection/>
    </xf>
    <xf numFmtId="0" fontId="8" fillId="0" borderId="10" xfId="84" applyFont="1" applyBorder="1" applyAlignment="1">
      <alignment horizontal="center"/>
      <protection/>
    </xf>
    <xf numFmtId="0" fontId="7" fillId="0" borderId="11" xfId="84" applyFont="1" applyFill="1" applyBorder="1" applyAlignment="1">
      <alignment horizontal="center"/>
      <protection/>
    </xf>
    <xf numFmtId="49" fontId="7" fillId="0" borderId="11" xfId="84" applyNumberFormat="1" applyFont="1" applyFill="1" applyBorder="1" applyAlignment="1">
      <alignment horizontal="center"/>
      <protection/>
    </xf>
    <xf numFmtId="0" fontId="8" fillId="0" borderId="11" xfId="84" applyFont="1" applyBorder="1">
      <alignment/>
      <protection/>
    </xf>
    <xf numFmtId="0" fontId="8" fillId="0" borderId="11" xfId="84" applyFont="1" applyBorder="1" applyAlignment="1">
      <alignment horizontal="center"/>
      <protection/>
    </xf>
    <xf numFmtId="0" fontId="23" fillId="0" borderId="11" xfId="84" applyFont="1" applyBorder="1" applyAlignment="1">
      <alignment horizontal="center"/>
      <protection/>
    </xf>
    <xf numFmtId="0" fontId="4" fillId="0" borderId="14" xfId="84" applyFont="1" applyBorder="1" applyAlignment="1">
      <alignment horizontal="center"/>
      <protection/>
    </xf>
    <xf numFmtId="200" fontId="24" fillId="0" borderId="11" xfId="84" applyNumberFormat="1" applyFont="1" applyBorder="1">
      <alignment/>
      <protection/>
    </xf>
    <xf numFmtId="200" fontId="25" fillId="0" borderId="11" xfId="84" applyNumberFormat="1" applyFont="1" applyBorder="1" applyAlignment="1">
      <alignment horizontal="center"/>
      <protection/>
    </xf>
    <xf numFmtId="200" fontId="4" fillId="0" borderId="11" xfId="84" applyNumberFormat="1" applyFont="1" applyBorder="1" applyAlignment="1">
      <alignment horizontal="center"/>
      <protection/>
    </xf>
    <xf numFmtId="200" fontId="4" fillId="0" borderId="11" xfId="84" applyNumberFormat="1" applyFont="1" applyBorder="1" applyAlignment="1">
      <alignment horizontal="left"/>
      <protection/>
    </xf>
    <xf numFmtId="0" fontId="4" fillId="0" borderId="0" xfId="84" applyFont="1" applyBorder="1" applyAlignment="1">
      <alignment horizontal="center"/>
      <protection/>
    </xf>
    <xf numFmtId="0" fontId="8" fillId="24" borderId="11" xfId="84" applyFont="1" applyFill="1" applyBorder="1">
      <alignment/>
      <protection/>
    </xf>
    <xf numFmtId="0" fontId="26" fillId="24" borderId="11" xfId="84" applyFont="1" applyFill="1" applyBorder="1">
      <alignment/>
      <protection/>
    </xf>
    <xf numFmtId="0" fontId="8" fillId="24" borderId="11" xfId="84" applyFont="1" applyFill="1" applyBorder="1" applyAlignment="1">
      <alignment horizontal="left"/>
      <protection/>
    </xf>
    <xf numFmtId="0" fontId="8" fillId="0" borderId="11" xfId="84" applyFont="1" applyFill="1" applyBorder="1">
      <alignment/>
      <protection/>
    </xf>
    <xf numFmtId="200" fontId="4" fillId="0" borderId="11" xfId="84" applyNumberFormat="1" applyFont="1" applyBorder="1" applyAlignment="1">
      <alignment horizontal="center" vertical="top"/>
      <protection/>
    </xf>
    <xf numFmtId="0" fontId="23" fillId="0" borderId="0" xfId="84" applyFont="1" applyBorder="1" applyAlignment="1">
      <alignment horizontal="center"/>
      <protection/>
    </xf>
    <xf numFmtId="0" fontId="23" fillId="0" borderId="13" xfId="84" applyFont="1" applyBorder="1" applyAlignment="1">
      <alignment horizontal="center"/>
      <protection/>
    </xf>
    <xf numFmtId="0" fontId="8" fillId="0" borderId="0" xfId="84" applyFont="1" applyBorder="1" applyAlignment="1">
      <alignment horizontal="center"/>
      <protection/>
    </xf>
    <xf numFmtId="200" fontId="27" fillId="0" borderId="0" xfId="84" applyNumberFormat="1" applyFont="1" applyBorder="1">
      <alignment/>
      <protection/>
    </xf>
    <xf numFmtId="200" fontId="27" fillId="0" borderId="0" xfId="84" applyNumberFormat="1" applyFont="1" applyBorder="1" applyAlignment="1">
      <alignment horizontal="center"/>
      <protection/>
    </xf>
    <xf numFmtId="200" fontId="7" fillId="0" borderId="0" xfId="84" applyNumberFormat="1" applyFont="1" applyBorder="1" applyAlignment="1">
      <alignment horizontal="center"/>
      <protection/>
    </xf>
    <xf numFmtId="200" fontId="8" fillId="0" borderId="0" xfId="84" applyNumberFormat="1" applyFont="1" applyBorder="1" applyAlignment="1">
      <alignment horizontal="center"/>
      <protection/>
    </xf>
    <xf numFmtId="1" fontId="27" fillId="0" borderId="0" xfId="84" applyNumberFormat="1" applyFont="1" applyBorder="1" applyAlignment="1">
      <alignment horizontal="center"/>
      <protection/>
    </xf>
    <xf numFmtId="0" fontId="8" fillId="0" borderId="0" xfId="84" applyFont="1" applyAlignment="1">
      <alignment horizontal="center"/>
      <protection/>
    </xf>
    <xf numFmtId="0" fontId="7" fillId="0" borderId="15" xfId="84" applyFont="1" applyFill="1" applyBorder="1" applyAlignment="1">
      <alignment horizontal="center"/>
      <protection/>
    </xf>
    <xf numFmtId="0" fontId="8" fillId="0" borderId="16" xfId="84" applyFont="1" applyBorder="1" applyAlignment="1">
      <alignment horizontal="center"/>
      <protection/>
    </xf>
    <xf numFmtId="0" fontId="7" fillId="0" borderId="17" xfId="84" applyFont="1" applyFill="1" applyBorder="1" applyAlignment="1">
      <alignment horizontal="center"/>
      <protection/>
    </xf>
    <xf numFmtId="0" fontId="8" fillId="0" borderId="18" xfId="84" applyFont="1" applyBorder="1" applyAlignment="1">
      <alignment horizontal="center"/>
      <protection/>
    </xf>
    <xf numFmtId="0" fontId="23" fillId="0" borderId="17" xfId="84" applyFont="1" applyBorder="1" applyAlignment="1">
      <alignment horizontal="center"/>
      <protection/>
    </xf>
    <xf numFmtId="1" fontId="25" fillId="0" borderId="18" xfId="84" applyNumberFormat="1" applyFont="1" applyBorder="1" applyAlignment="1">
      <alignment horizontal="center"/>
      <protection/>
    </xf>
    <xf numFmtId="200" fontId="4" fillId="0" borderId="18" xfId="84" applyNumberFormat="1" applyFont="1" applyBorder="1" applyAlignment="1">
      <alignment horizontal="center"/>
      <protection/>
    </xf>
    <xf numFmtId="200" fontId="4" fillId="0" borderId="18" xfId="84" applyNumberFormat="1" applyFont="1" applyBorder="1" applyAlignment="1">
      <alignment horizontal="center" vertical="top"/>
      <protection/>
    </xf>
    <xf numFmtId="200" fontId="25" fillId="0" borderId="18" xfId="84" applyNumberFormat="1" applyFont="1" applyBorder="1" applyAlignment="1">
      <alignment horizontal="center" vertical="top"/>
      <protection/>
    </xf>
    <xf numFmtId="0" fontId="23" fillId="0" borderId="19" xfId="84" applyFont="1" applyBorder="1" applyAlignment="1">
      <alignment horizontal="center"/>
      <protection/>
    </xf>
    <xf numFmtId="0" fontId="23" fillId="0" borderId="20" xfId="84" applyFont="1" applyBorder="1" applyAlignment="1">
      <alignment horizontal="center"/>
      <protection/>
    </xf>
    <xf numFmtId="0" fontId="23" fillId="0" borderId="21" xfId="84" applyFont="1" applyBorder="1" applyAlignment="1">
      <alignment horizontal="center"/>
      <protection/>
    </xf>
    <xf numFmtId="200" fontId="8" fillId="0" borderId="20" xfId="84" applyNumberFormat="1" applyFont="1" applyBorder="1">
      <alignment/>
      <protection/>
    </xf>
    <xf numFmtId="200" fontId="27" fillId="0" borderId="20" xfId="84" applyNumberFormat="1" applyFont="1" applyBorder="1" applyAlignment="1">
      <alignment horizontal="center"/>
      <protection/>
    </xf>
    <xf numFmtId="200" fontId="8" fillId="0" borderId="20" xfId="84" applyNumberFormat="1" applyFont="1" applyBorder="1" applyAlignment="1">
      <alignment horizontal="center"/>
      <protection/>
    </xf>
    <xf numFmtId="200" fontId="8" fillId="0" borderId="22" xfId="84" applyNumberFormat="1" applyFont="1" applyBorder="1" applyAlignment="1">
      <alignment horizontal="center"/>
      <protection/>
    </xf>
    <xf numFmtId="0" fontId="4" fillId="0" borderId="11" xfId="84" applyFont="1" applyBorder="1" applyAlignment="1">
      <alignment horizontal="center"/>
      <protection/>
    </xf>
    <xf numFmtId="0" fontId="8" fillId="0" borderId="20" xfId="84" applyFont="1" applyBorder="1" applyAlignment="1">
      <alignment horizontal="center"/>
      <protection/>
    </xf>
    <xf numFmtId="0" fontId="8" fillId="0" borderId="23" xfId="84" applyFont="1" applyBorder="1" applyAlignment="1">
      <alignment horizontal="center"/>
      <protection/>
    </xf>
    <xf numFmtId="0" fontId="6" fillId="0" borderId="24" xfId="84" applyFont="1" applyBorder="1" applyAlignment="1">
      <alignment horizontal="center"/>
      <protection/>
    </xf>
    <xf numFmtId="0" fontId="7" fillId="24" borderId="11" xfId="84" applyFont="1" applyFill="1" applyBorder="1">
      <alignment/>
      <protection/>
    </xf>
    <xf numFmtId="0" fontId="2" fillId="0" borderId="0" xfId="84" applyFont="1" applyAlignment="1">
      <alignment horizontal="left"/>
      <protection/>
    </xf>
    <xf numFmtId="0" fontId="2" fillId="0" borderId="0" xfId="84" applyFont="1" applyBorder="1">
      <alignment/>
      <protection/>
    </xf>
    <xf numFmtId="0" fontId="3" fillId="0" borderId="10" xfId="84" applyFont="1" applyBorder="1" applyAlignment="1">
      <alignment horizontal="center"/>
      <protection/>
    </xf>
    <xf numFmtId="0" fontId="3" fillId="0" borderId="10" xfId="84" applyFont="1" applyBorder="1">
      <alignment/>
      <protection/>
    </xf>
    <xf numFmtId="0" fontId="3" fillId="0" borderId="25" xfId="84" applyFont="1" applyBorder="1" applyAlignment="1">
      <alignment horizontal="center"/>
      <protection/>
    </xf>
    <xf numFmtId="0" fontId="3" fillId="0" borderId="10" xfId="84" applyFont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84" applyFont="1" applyBorder="1">
      <alignment/>
      <protection/>
    </xf>
    <xf numFmtId="0" fontId="2" fillId="0" borderId="13" xfId="84" applyFont="1" applyBorder="1">
      <alignment/>
      <protection/>
    </xf>
    <xf numFmtId="49" fontId="2" fillId="0" borderId="13" xfId="84" applyNumberFormat="1" applyFont="1" applyBorder="1" applyAlignment="1">
      <alignment horizontal="center"/>
      <protection/>
    </xf>
    <xf numFmtId="0" fontId="9" fillId="0" borderId="0" xfId="84" applyFont="1" applyBorder="1">
      <alignment/>
      <protection/>
    </xf>
    <xf numFmtId="0" fontId="10" fillId="0" borderId="17" xfId="84" applyFont="1" applyBorder="1" applyAlignment="1">
      <alignment horizontal="center" wrapText="1"/>
      <protection/>
    </xf>
    <xf numFmtId="0" fontId="3" fillId="0" borderId="15" xfId="84" applyFont="1" applyBorder="1" applyAlignment="1">
      <alignment horizontal="center"/>
      <protection/>
    </xf>
    <xf numFmtId="0" fontId="3" fillId="0" borderId="16" xfId="84" applyFont="1" applyBorder="1" applyAlignment="1">
      <alignment horizontal="center"/>
      <protection/>
    </xf>
    <xf numFmtId="0" fontId="2" fillId="0" borderId="17" xfId="84" applyFont="1" applyBorder="1">
      <alignment/>
      <protection/>
    </xf>
    <xf numFmtId="0" fontId="2" fillId="0" borderId="18" xfId="0" applyFont="1" applyBorder="1" applyAlignment="1">
      <alignment horizontal="center"/>
    </xf>
    <xf numFmtId="0" fontId="2" fillId="0" borderId="17" xfId="84" applyFont="1" applyBorder="1" applyAlignment="1">
      <alignment horizontal="center"/>
      <protection/>
    </xf>
    <xf numFmtId="0" fontId="2" fillId="0" borderId="19" xfId="84" applyFont="1" applyBorder="1" applyAlignment="1">
      <alignment horizontal="center"/>
      <protection/>
    </xf>
    <xf numFmtId="0" fontId="2" fillId="0" borderId="20" xfId="84" applyFont="1" applyBorder="1" applyAlignment="1">
      <alignment horizontal="center"/>
      <protection/>
    </xf>
    <xf numFmtId="0" fontId="2" fillId="0" borderId="21" xfId="84" applyFont="1" applyBorder="1">
      <alignment/>
      <protection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1" xfId="84" applyNumberFormat="1" applyFont="1" applyBorder="1" applyAlignment="1">
      <alignment horizontal="center"/>
      <protection/>
    </xf>
    <xf numFmtId="0" fontId="2" fillId="0" borderId="22" xfId="0" applyFont="1" applyBorder="1" applyAlignment="1">
      <alignment horizontal="center"/>
    </xf>
    <xf numFmtId="3" fontId="4" fillId="24" borderId="0" xfId="0" applyNumberFormat="1" applyFont="1" applyFill="1" applyAlignment="1">
      <alignment/>
    </xf>
    <xf numFmtId="3" fontId="7" fillId="24" borderId="26" xfId="0" applyNumberFormat="1" applyFont="1" applyFill="1" applyBorder="1" applyAlignment="1">
      <alignment horizontal="right"/>
    </xf>
    <xf numFmtId="3" fontId="7" fillId="24" borderId="27" xfId="0" applyNumberFormat="1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7" fillId="24" borderId="26" xfId="0" applyNumberFormat="1" applyFont="1" applyFill="1" applyBorder="1" applyAlignment="1">
      <alignment horizontal="right"/>
    </xf>
    <xf numFmtId="4" fontId="7" fillId="24" borderId="27" xfId="0" applyNumberFormat="1" applyFont="1" applyFill="1" applyBorder="1" applyAlignment="1">
      <alignment horizontal="right"/>
    </xf>
    <xf numFmtId="4" fontId="0" fillId="24" borderId="0" xfId="0" applyNumberForma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28" xfId="0" applyFont="1" applyFill="1" applyBorder="1" applyAlignment="1">
      <alignment horizontal="center" vertical="center"/>
    </xf>
    <xf numFmtId="193" fontId="7" fillId="24" borderId="29" xfId="0" applyNumberFormat="1" applyFont="1" applyFill="1" applyBorder="1" applyAlignment="1">
      <alignment horizontal="center" vertical="center"/>
    </xf>
    <xf numFmtId="193" fontId="7" fillId="24" borderId="30" xfId="0" applyNumberFormat="1" applyFont="1" applyFill="1" applyBorder="1" applyAlignment="1">
      <alignment horizontal="center" vertical="center"/>
    </xf>
    <xf numFmtId="49" fontId="7" fillId="24" borderId="31" xfId="0" applyNumberFormat="1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49" fontId="7" fillId="24" borderId="26" xfId="0" applyNumberFormat="1" applyFont="1" applyFill="1" applyBorder="1" applyAlignment="1">
      <alignment horizontal="center"/>
    </xf>
    <xf numFmtId="193" fontId="7" fillId="24" borderId="32" xfId="0" applyNumberFormat="1" applyFont="1" applyFill="1" applyBorder="1" applyAlignment="1">
      <alignment horizontal="center"/>
    </xf>
    <xf numFmtId="0" fontId="7" fillId="24" borderId="33" xfId="0" applyFont="1" applyFill="1" applyBorder="1" applyAlignment="1">
      <alignment horizontal="left"/>
    </xf>
    <xf numFmtId="3" fontId="7" fillId="24" borderId="34" xfId="0" applyNumberFormat="1" applyFont="1" applyFill="1" applyBorder="1" applyAlignment="1">
      <alignment horizontal="right"/>
    </xf>
    <xf numFmtId="192" fontId="4" fillId="24" borderId="0" xfId="0" applyNumberFormat="1" applyFont="1" applyFill="1" applyAlignment="1">
      <alignment/>
    </xf>
    <xf numFmtId="0" fontId="7" fillId="24" borderId="35" xfId="0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193" fontId="7" fillId="24" borderId="35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horizontal="left"/>
    </xf>
    <xf numFmtId="3" fontId="7" fillId="24" borderId="36" xfId="0" applyNumberFormat="1" applyFont="1" applyFill="1" applyBorder="1" applyAlignment="1">
      <alignment horizontal="right"/>
    </xf>
    <xf numFmtId="0" fontId="7" fillId="24" borderId="27" xfId="86" applyFont="1" applyFill="1" applyBorder="1" applyAlignment="1">
      <alignment/>
      <protection/>
    </xf>
    <xf numFmtId="49" fontId="7" fillId="24" borderId="35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49" fontId="8" fillId="24" borderId="31" xfId="0" applyNumberFormat="1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49" fontId="8" fillId="24" borderId="27" xfId="0" applyNumberFormat="1" applyFont="1" applyFill="1" applyBorder="1" applyAlignment="1">
      <alignment horizontal="center"/>
    </xf>
    <xf numFmtId="0" fontId="8" fillId="24" borderId="27" xfId="0" applyFont="1" applyFill="1" applyBorder="1" applyAlignment="1">
      <alignment horizontal="center"/>
    </xf>
    <xf numFmtId="193" fontId="8" fillId="24" borderId="35" xfId="0" applyNumberFormat="1" applyFont="1" applyFill="1" applyBorder="1" applyAlignment="1">
      <alignment horizontal="center"/>
    </xf>
    <xf numFmtId="0" fontId="8" fillId="24" borderId="27" xfId="0" applyFont="1" applyFill="1" applyBorder="1" applyAlignment="1">
      <alignment horizontal="left"/>
    </xf>
    <xf numFmtId="3" fontId="8" fillId="24" borderId="27" xfId="0" applyNumberFormat="1" applyFont="1" applyFill="1" applyBorder="1" applyAlignment="1">
      <alignment horizontal="right"/>
    </xf>
    <xf numFmtId="4" fontId="8" fillId="24" borderId="27" xfId="0" applyNumberFormat="1" applyFont="1" applyFill="1" applyBorder="1" applyAlignment="1">
      <alignment horizontal="right"/>
    </xf>
    <xf numFmtId="3" fontId="8" fillId="24" borderId="36" xfId="0" applyNumberFormat="1" applyFont="1" applyFill="1" applyBorder="1" applyAlignment="1">
      <alignment horizontal="right"/>
    </xf>
    <xf numFmtId="49" fontId="8" fillId="24" borderId="35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0" fontId="7" fillId="24" borderId="26" xfId="0" applyFont="1" applyFill="1" applyBorder="1" applyAlignment="1">
      <alignment horizontal="left"/>
    </xf>
    <xf numFmtId="1" fontId="7" fillId="24" borderId="35" xfId="0" applyNumberFormat="1" applyFont="1" applyFill="1" applyBorder="1" applyAlignment="1">
      <alignment horizontal="center"/>
    </xf>
    <xf numFmtId="193" fontId="7" fillId="24" borderId="27" xfId="0" applyNumberFormat="1" applyFont="1" applyFill="1" applyBorder="1" applyAlignment="1">
      <alignment horizontal="center"/>
    </xf>
    <xf numFmtId="1" fontId="7" fillId="24" borderId="27" xfId="0" applyNumberFormat="1" applyFont="1" applyFill="1" applyBorder="1" applyAlignment="1">
      <alignment horizontal="center"/>
    </xf>
    <xf numFmtId="193" fontId="7" fillId="24" borderId="27" xfId="0" applyNumberFormat="1" applyFont="1" applyFill="1" applyBorder="1" applyAlignment="1">
      <alignment horizontal="left"/>
    </xf>
    <xf numFmtId="1" fontId="8" fillId="24" borderId="35" xfId="0" applyNumberFormat="1" applyFont="1" applyFill="1" applyBorder="1" applyAlignment="1">
      <alignment horizontal="center"/>
    </xf>
    <xf numFmtId="193" fontId="8" fillId="24" borderId="27" xfId="0" applyNumberFormat="1" applyFont="1" applyFill="1" applyBorder="1" applyAlignment="1">
      <alignment horizontal="center"/>
    </xf>
    <xf numFmtId="1" fontId="8" fillId="24" borderId="27" xfId="0" applyNumberFormat="1" applyFont="1" applyFill="1" applyBorder="1" applyAlignment="1">
      <alignment horizontal="center"/>
    </xf>
    <xf numFmtId="193" fontId="8" fillId="24" borderId="27" xfId="0" applyNumberFormat="1" applyFont="1" applyFill="1" applyBorder="1" applyAlignment="1">
      <alignment horizontal="left"/>
    </xf>
    <xf numFmtId="3" fontId="4" fillId="24" borderId="27" xfId="0" applyNumberFormat="1" applyFont="1" applyFill="1" applyBorder="1" applyAlignment="1">
      <alignment/>
    </xf>
    <xf numFmtId="4" fontId="4" fillId="24" borderId="27" xfId="0" applyNumberFormat="1" applyFont="1" applyFill="1" applyBorder="1" applyAlignment="1">
      <alignment/>
    </xf>
    <xf numFmtId="1" fontId="7" fillId="24" borderId="32" xfId="0" applyNumberFormat="1" applyFont="1" applyFill="1" applyBorder="1" applyAlignment="1">
      <alignment horizontal="center"/>
    </xf>
    <xf numFmtId="193" fontId="7" fillId="24" borderId="26" xfId="0" applyNumberFormat="1" applyFont="1" applyFill="1" applyBorder="1" applyAlignment="1">
      <alignment horizontal="center"/>
    </xf>
    <xf numFmtId="1" fontId="7" fillId="24" borderId="26" xfId="0" applyNumberFormat="1" applyFont="1" applyFill="1" applyBorder="1" applyAlignment="1">
      <alignment horizontal="center"/>
    </xf>
    <xf numFmtId="193" fontId="7" fillId="24" borderId="26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193" fontId="8" fillId="24" borderId="26" xfId="0" applyNumberFormat="1" applyFont="1" applyFill="1" applyBorder="1" applyAlignment="1">
      <alignment horizontal="left"/>
    </xf>
    <xf numFmtId="0" fontId="4" fillId="24" borderId="13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/>
    </xf>
    <xf numFmtId="3" fontId="6" fillId="24" borderId="27" xfId="0" applyNumberFormat="1" applyFont="1" applyFill="1" applyBorder="1" applyAlignment="1">
      <alignment/>
    </xf>
    <xf numFmtId="1" fontId="8" fillId="24" borderId="32" xfId="0" applyNumberFormat="1" applyFont="1" applyFill="1" applyBorder="1" applyAlignment="1">
      <alignment horizontal="center"/>
    </xf>
    <xf numFmtId="193" fontId="8" fillId="24" borderId="26" xfId="0" applyNumberFormat="1" applyFont="1" applyFill="1" applyBorder="1" applyAlignment="1">
      <alignment horizontal="center"/>
    </xf>
    <xf numFmtId="1" fontId="8" fillId="24" borderId="26" xfId="0" applyNumberFormat="1" applyFont="1" applyFill="1" applyBorder="1" applyAlignment="1">
      <alignment horizontal="center"/>
    </xf>
    <xf numFmtId="193" fontId="8" fillId="24" borderId="32" xfId="0" applyNumberFormat="1" applyFont="1" applyFill="1" applyBorder="1" applyAlignment="1">
      <alignment horizontal="center"/>
    </xf>
    <xf numFmtId="3" fontId="8" fillId="24" borderId="26" xfId="0" applyNumberFormat="1" applyFont="1" applyFill="1" applyBorder="1" applyAlignment="1">
      <alignment horizontal="right"/>
    </xf>
    <xf numFmtId="4" fontId="8" fillId="24" borderId="26" xfId="0" applyNumberFormat="1" applyFont="1" applyFill="1" applyBorder="1" applyAlignment="1">
      <alignment horizontal="right"/>
    </xf>
    <xf numFmtId="193" fontId="8" fillId="24" borderId="27" xfId="0" applyNumberFormat="1" applyFont="1" applyFill="1" applyBorder="1" applyAlignment="1">
      <alignment horizontal="left" wrapText="1"/>
    </xf>
    <xf numFmtId="49" fontId="8" fillId="24" borderId="38" xfId="0" applyNumberFormat="1" applyFont="1" applyFill="1" applyBorder="1" applyAlignment="1">
      <alignment horizontal="center"/>
    </xf>
    <xf numFmtId="49" fontId="8" fillId="24" borderId="39" xfId="0" applyNumberFormat="1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1" fontId="8" fillId="24" borderId="39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37" xfId="0" applyFill="1" applyBorder="1" applyAlignment="1">
      <alignment/>
    </xf>
    <xf numFmtId="0" fontId="7" fillId="24" borderId="4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/>
    </xf>
    <xf numFmtId="193" fontId="7" fillId="24" borderId="41" xfId="0" applyNumberFormat="1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192" fontId="7" fillId="24" borderId="42" xfId="0" applyNumberFormat="1" applyFont="1" applyFill="1" applyBorder="1" applyAlignment="1">
      <alignment horizontal="right"/>
    </xf>
    <xf numFmtId="0" fontId="6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49" fontId="7" fillId="24" borderId="43" xfId="0" applyNumberFormat="1" applyFont="1" applyFill="1" applyBorder="1" applyAlignment="1">
      <alignment horizontal="center"/>
    </xf>
    <xf numFmtId="192" fontId="7" fillId="24" borderId="44" xfId="0" applyNumberFormat="1" applyFont="1" applyFill="1" applyBorder="1" applyAlignment="1">
      <alignment horizontal="right"/>
    </xf>
    <xf numFmtId="0" fontId="7" fillId="24" borderId="27" xfId="86" applyFont="1" applyFill="1" applyBorder="1">
      <alignment/>
      <protection/>
    </xf>
    <xf numFmtId="49" fontId="8" fillId="24" borderId="43" xfId="0" applyNumberFormat="1" applyFont="1" applyFill="1" applyBorder="1" applyAlignment="1">
      <alignment horizontal="center"/>
    </xf>
    <xf numFmtId="192" fontId="8" fillId="24" borderId="44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195" fontId="7" fillId="24" borderId="44" xfId="0" applyNumberFormat="1" applyFont="1" applyFill="1" applyBorder="1" applyAlignment="1">
      <alignment horizontal="right"/>
    </xf>
    <xf numFmtId="0" fontId="8" fillId="24" borderId="26" xfId="0" applyFont="1" applyFill="1" applyBorder="1" applyAlignment="1">
      <alignment horizontal="center"/>
    </xf>
    <xf numFmtId="0" fontId="8" fillId="24" borderId="27" xfId="86" applyFont="1" applyFill="1" applyBorder="1">
      <alignment/>
      <protection/>
    </xf>
    <xf numFmtId="195" fontId="8" fillId="24" borderId="44" xfId="0" applyNumberFormat="1" applyFont="1" applyFill="1" applyBorder="1" applyAlignment="1">
      <alignment horizontal="right"/>
    </xf>
    <xf numFmtId="0" fontId="8" fillId="24" borderId="39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195" fontId="8" fillId="24" borderId="0" xfId="0" applyNumberFormat="1" applyFont="1" applyFill="1" applyBorder="1" applyAlignment="1">
      <alignment horizontal="right"/>
    </xf>
    <xf numFmtId="195" fontId="8" fillId="24" borderId="45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28" fillId="0" borderId="0" xfId="0" applyFont="1" applyFill="1" applyAlignment="1">
      <alignment/>
    </xf>
    <xf numFmtId="3" fontId="3" fillId="0" borderId="46" xfId="85" applyNumberFormat="1" applyFont="1" applyFill="1" applyBorder="1" applyAlignment="1">
      <alignment horizontal="right"/>
    </xf>
    <xf numFmtId="0" fontId="9" fillId="0" borderId="0" xfId="87" applyFont="1" applyFill="1" applyBorder="1">
      <alignment/>
      <protection/>
    </xf>
    <xf numFmtId="3" fontId="2" fillId="0" borderId="47" xfId="85" applyNumberFormat="1" applyFont="1" applyFill="1" applyBorder="1" applyAlignment="1">
      <alignment horizontal="right"/>
    </xf>
    <xf numFmtId="0" fontId="10" fillId="0" borderId="0" xfId="87" applyFont="1" applyFill="1" applyBorder="1">
      <alignment/>
      <protection/>
    </xf>
    <xf numFmtId="3" fontId="3" fillId="0" borderId="48" xfId="85" applyNumberFormat="1" applyFont="1" applyFill="1" applyBorder="1" applyAlignment="1">
      <alignment horizontal="right"/>
    </xf>
    <xf numFmtId="3" fontId="2" fillId="0" borderId="49" xfId="85" applyNumberFormat="1" applyFont="1" applyFill="1" applyBorder="1" applyAlignment="1">
      <alignment horizontal="right"/>
    </xf>
    <xf numFmtId="3" fontId="8" fillId="24" borderId="50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0" fillId="0" borderId="0" xfId="87" applyFont="1" applyFill="1">
      <alignment/>
      <protection/>
    </xf>
    <xf numFmtId="0" fontId="29" fillId="0" borderId="0" xfId="0" applyFont="1" applyFill="1" applyBorder="1" applyAlignment="1">
      <alignment/>
    </xf>
    <xf numFmtId="3" fontId="10" fillId="0" borderId="0" xfId="85" applyNumberFormat="1" applyFont="1" applyFill="1" applyBorder="1" applyAlignment="1">
      <alignment/>
    </xf>
    <xf numFmtId="3" fontId="8" fillId="24" borderId="39" xfId="0" applyNumberFormat="1" applyFont="1" applyFill="1" applyBorder="1" applyAlignment="1">
      <alignment horizontal="right"/>
    </xf>
    <xf numFmtId="4" fontId="8" fillId="24" borderId="39" xfId="0" applyNumberFormat="1" applyFont="1" applyFill="1" applyBorder="1" applyAlignment="1">
      <alignment horizontal="right"/>
    </xf>
    <xf numFmtId="3" fontId="8" fillId="24" borderId="51" xfId="0" applyNumberFormat="1" applyFont="1" applyFill="1" applyBorder="1" applyAlignment="1">
      <alignment horizontal="right"/>
    </xf>
    <xf numFmtId="1" fontId="8" fillId="24" borderId="52" xfId="0" applyNumberFormat="1" applyFont="1" applyFill="1" applyBorder="1" applyAlignment="1">
      <alignment horizontal="center"/>
    </xf>
    <xf numFmtId="193" fontId="8" fillId="24" borderId="39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center" vertical="center"/>
    </xf>
    <xf numFmtId="193" fontId="7" fillId="24" borderId="20" xfId="0" applyNumberFormat="1" applyFont="1" applyFill="1" applyBorder="1" applyAlignment="1">
      <alignment horizontal="center" vertical="center"/>
    </xf>
    <xf numFmtId="49" fontId="7" fillId="24" borderId="53" xfId="0" applyNumberFormat="1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49" fontId="7" fillId="24" borderId="33" xfId="0" applyNumberFormat="1" applyFont="1" applyFill="1" applyBorder="1" applyAlignment="1">
      <alignment horizontal="center"/>
    </xf>
    <xf numFmtId="193" fontId="7" fillId="24" borderId="54" xfId="0" applyNumberFormat="1" applyFont="1" applyFill="1" applyBorder="1" applyAlignment="1">
      <alignment horizontal="center"/>
    </xf>
    <xf numFmtId="3" fontId="7" fillId="24" borderId="33" xfId="0" applyNumberFormat="1" applyFont="1" applyFill="1" applyBorder="1" applyAlignment="1">
      <alignment horizontal="right"/>
    </xf>
    <xf numFmtId="4" fontId="7" fillId="24" borderId="33" xfId="0" applyNumberFormat="1" applyFont="1" applyFill="1" applyBorder="1" applyAlignment="1">
      <alignment horizontal="right"/>
    </xf>
    <xf numFmtId="3" fontId="7" fillId="24" borderId="55" xfId="0" applyNumberFormat="1" applyFont="1" applyFill="1" applyBorder="1" applyAlignment="1">
      <alignment horizontal="right"/>
    </xf>
    <xf numFmtId="3" fontId="7" fillId="24" borderId="50" xfId="0" applyNumberFormat="1" applyFont="1" applyFill="1" applyBorder="1" applyAlignment="1">
      <alignment horizontal="right"/>
    </xf>
    <xf numFmtId="3" fontId="7" fillId="24" borderId="56" xfId="0" applyNumberFormat="1" applyFont="1" applyFill="1" applyBorder="1" applyAlignment="1">
      <alignment horizontal="right"/>
    </xf>
    <xf numFmtId="3" fontId="6" fillId="24" borderId="50" xfId="0" applyNumberFormat="1" applyFont="1" applyFill="1" applyBorder="1" applyAlignment="1">
      <alignment/>
    </xf>
    <xf numFmtId="195" fontId="7" fillId="24" borderId="42" xfId="0" applyNumberFormat="1" applyFont="1" applyFill="1" applyBorder="1" applyAlignment="1">
      <alignment horizontal="right"/>
    </xf>
    <xf numFmtId="49" fontId="8" fillId="24" borderId="52" xfId="0" applyNumberFormat="1" applyFont="1" applyFill="1" applyBorder="1" applyAlignment="1">
      <alignment horizontal="center"/>
    </xf>
    <xf numFmtId="192" fontId="8" fillId="24" borderId="45" xfId="0" applyNumberFormat="1" applyFont="1" applyFill="1" applyBorder="1" applyAlignment="1">
      <alignment horizontal="right"/>
    </xf>
    <xf numFmtId="0" fontId="1" fillId="24" borderId="57" xfId="0" applyFont="1" applyFill="1" applyBorder="1" applyAlignment="1">
      <alignment horizontal="center" vertical="center" wrapText="1"/>
    </xf>
    <xf numFmtId="0" fontId="1" fillId="24" borderId="58" xfId="0" applyFont="1" applyFill="1" applyBorder="1" applyAlignment="1">
      <alignment horizontal="center" vertical="center" wrapText="1"/>
    </xf>
    <xf numFmtId="0" fontId="1" fillId="24" borderId="59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3" fontId="7" fillId="24" borderId="64" xfId="0" applyNumberFormat="1" applyFont="1" applyFill="1" applyBorder="1" applyAlignment="1">
      <alignment horizontal="center" vertical="center" wrapText="1"/>
    </xf>
    <xf numFmtId="3" fontId="7" fillId="24" borderId="20" xfId="0" applyNumberFormat="1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/>
    </xf>
    <xf numFmtId="0" fontId="7" fillId="24" borderId="66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4" fontId="7" fillId="24" borderId="64" xfId="0" applyNumberFormat="1" applyFont="1" applyFill="1" applyBorder="1" applyAlignment="1">
      <alignment horizontal="center" vertical="center" wrapText="1"/>
    </xf>
    <xf numFmtId="4" fontId="7" fillId="24" borderId="20" xfId="0" applyNumberFormat="1" applyFont="1" applyFill="1" applyBorder="1" applyAlignment="1">
      <alignment horizontal="center" vertical="center" wrapText="1"/>
    </xf>
    <xf numFmtId="0" fontId="7" fillId="24" borderId="68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92" fontId="7" fillId="24" borderId="69" xfId="0" applyNumberFormat="1" applyFont="1" applyFill="1" applyBorder="1" applyAlignment="1">
      <alignment horizontal="center" vertical="center" wrapText="1"/>
    </xf>
    <xf numFmtId="192" fontId="7" fillId="24" borderId="45" xfId="0" applyNumberFormat="1" applyFont="1" applyFill="1" applyBorder="1" applyAlignment="1">
      <alignment horizontal="center" vertical="center" wrapText="1"/>
    </xf>
    <xf numFmtId="0" fontId="7" fillId="24" borderId="68" xfId="0" applyFont="1" applyFill="1" applyBorder="1" applyAlignment="1">
      <alignment horizontal="center" vertical="center"/>
    </xf>
    <xf numFmtId="192" fontId="7" fillId="24" borderId="70" xfId="0" applyNumberFormat="1" applyFont="1" applyFill="1" applyBorder="1" applyAlignment="1">
      <alignment horizontal="center" vertical="center" wrapText="1"/>
    </xf>
    <xf numFmtId="192" fontId="7" fillId="24" borderId="71" xfId="0" applyNumberFormat="1" applyFont="1" applyFill="1" applyBorder="1" applyAlignment="1">
      <alignment horizontal="center" vertical="center" wrapText="1"/>
    </xf>
    <xf numFmtId="0" fontId="7" fillId="0" borderId="72" xfId="84" applyFont="1" applyBorder="1" applyAlignment="1">
      <alignment horizontal="center" vertical="center"/>
      <protection/>
    </xf>
    <xf numFmtId="0" fontId="7" fillId="0" borderId="18" xfId="84" applyFont="1" applyBorder="1" applyAlignment="1">
      <alignment horizontal="center" vertical="center"/>
      <protection/>
    </xf>
    <xf numFmtId="0" fontId="7" fillId="0" borderId="42" xfId="84" applyFont="1" applyBorder="1" applyAlignment="1">
      <alignment horizontal="center" vertical="center"/>
      <protection/>
    </xf>
    <xf numFmtId="0" fontId="10" fillId="0" borderId="60" xfId="84" applyFont="1" applyBorder="1" applyAlignment="1">
      <alignment horizontal="center"/>
      <protection/>
    </xf>
    <xf numFmtId="0" fontId="10" fillId="0" borderId="0" xfId="84" applyFont="1" applyBorder="1" applyAlignment="1">
      <alignment horizontal="center"/>
      <protection/>
    </xf>
    <xf numFmtId="0" fontId="10" fillId="0" borderId="37" xfId="84" applyFont="1" applyBorder="1" applyAlignment="1">
      <alignment horizontal="center"/>
      <protection/>
    </xf>
    <xf numFmtId="0" fontId="10" fillId="0" borderId="57" xfId="84" applyFont="1" applyBorder="1" applyAlignment="1">
      <alignment horizontal="center"/>
      <protection/>
    </xf>
    <xf numFmtId="0" fontId="10" fillId="0" borderId="58" xfId="84" applyFont="1" applyBorder="1" applyAlignment="1">
      <alignment horizontal="center"/>
      <protection/>
    </xf>
    <xf numFmtId="0" fontId="10" fillId="0" borderId="59" xfId="84" applyFont="1" applyBorder="1" applyAlignment="1">
      <alignment horizontal="center"/>
      <protection/>
    </xf>
    <xf numFmtId="0" fontId="10" fillId="0" borderId="61" xfId="84" applyFont="1" applyBorder="1" applyAlignment="1">
      <alignment horizontal="center"/>
      <protection/>
    </xf>
    <xf numFmtId="0" fontId="10" fillId="0" borderId="62" xfId="84" applyFont="1" applyBorder="1" applyAlignment="1">
      <alignment horizontal="center"/>
      <protection/>
    </xf>
    <xf numFmtId="0" fontId="10" fillId="0" borderId="63" xfId="84" applyFont="1" applyBorder="1" applyAlignment="1">
      <alignment horizontal="center"/>
      <protection/>
    </xf>
    <xf numFmtId="0" fontId="7" fillId="0" borderId="57" xfId="84" applyFont="1" applyBorder="1" applyAlignment="1">
      <alignment horizontal="center" vertical="center" wrapText="1"/>
      <protection/>
    </xf>
    <xf numFmtId="0" fontId="7" fillId="0" borderId="73" xfId="84" applyFont="1" applyBorder="1" applyAlignment="1">
      <alignment horizontal="center" vertical="center" wrapText="1"/>
      <protection/>
    </xf>
    <xf numFmtId="0" fontId="7" fillId="0" borderId="60" xfId="84" applyFont="1" applyBorder="1" applyAlignment="1">
      <alignment horizontal="center" vertical="center" wrapText="1"/>
      <protection/>
    </xf>
    <xf numFmtId="0" fontId="7" fillId="0" borderId="14" xfId="84" applyFont="1" applyBorder="1" applyAlignment="1">
      <alignment horizontal="center" vertical="center" wrapText="1"/>
      <protection/>
    </xf>
    <xf numFmtId="0" fontId="7" fillId="0" borderId="74" xfId="84" applyFont="1" applyBorder="1" applyAlignment="1">
      <alignment horizontal="center" vertical="center" wrapText="1"/>
      <protection/>
    </xf>
    <xf numFmtId="0" fontId="7" fillId="0" borderId="75" xfId="84" applyFont="1" applyBorder="1" applyAlignment="1">
      <alignment horizontal="center" vertical="center" wrapText="1"/>
      <protection/>
    </xf>
    <xf numFmtId="0" fontId="7" fillId="0" borderId="40" xfId="84" applyFont="1" applyBorder="1" applyAlignment="1">
      <alignment horizontal="center" vertical="center" wrapText="1"/>
      <protection/>
    </xf>
    <xf numFmtId="0" fontId="7" fillId="0" borderId="58" xfId="84" applyFont="1" applyBorder="1" applyAlignment="1">
      <alignment horizontal="center" vertical="center" wrapText="1"/>
      <protection/>
    </xf>
    <xf numFmtId="0" fontId="7" fillId="0" borderId="13" xfId="84" applyFont="1" applyBorder="1" applyAlignment="1">
      <alignment horizontal="center" vertical="center" wrapText="1"/>
      <protection/>
    </xf>
    <xf numFmtId="0" fontId="7" fillId="0" borderId="0" xfId="84" applyFont="1" applyBorder="1" applyAlignment="1">
      <alignment horizontal="center" vertical="center" wrapText="1"/>
      <protection/>
    </xf>
    <xf numFmtId="0" fontId="7" fillId="0" borderId="76" xfId="84" applyFont="1" applyBorder="1" applyAlignment="1">
      <alignment horizontal="center" vertical="center" wrapText="1"/>
      <protection/>
    </xf>
    <xf numFmtId="0" fontId="7" fillId="0" borderId="77" xfId="84" applyFont="1" applyBorder="1" applyAlignment="1">
      <alignment horizontal="center" vertical="center" wrapText="1"/>
      <protection/>
    </xf>
    <xf numFmtId="0" fontId="7" fillId="0" borderId="64" xfId="84" applyFont="1" applyBorder="1" applyAlignment="1">
      <alignment horizontal="center" vertical="center"/>
      <protection/>
    </xf>
    <xf numFmtId="0" fontId="7" fillId="0" borderId="11" xfId="84" applyFont="1" applyBorder="1" applyAlignment="1">
      <alignment horizontal="center" vertical="center"/>
      <protection/>
    </xf>
    <xf numFmtId="0" fontId="7" fillId="0" borderId="78" xfId="84" applyFont="1" applyBorder="1" applyAlignment="1">
      <alignment horizontal="center" vertical="center"/>
      <protection/>
    </xf>
    <xf numFmtId="0" fontId="7" fillId="0" borderId="64" xfId="84" applyFont="1" applyBorder="1" applyAlignment="1">
      <alignment horizontal="center" vertical="center" wrapText="1"/>
      <protection/>
    </xf>
    <xf numFmtId="0" fontId="7" fillId="0" borderId="11" xfId="84" applyFont="1" applyBorder="1" applyAlignment="1">
      <alignment horizontal="center" vertical="center" wrapText="1"/>
      <protection/>
    </xf>
    <xf numFmtId="0" fontId="7" fillId="0" borderId="78" xfId="84" applyFont="1" applyBorder="1" applyAlignment="1">
      <alignment horizontal="center" vertical="center" wrapText="1"/>
      <protection/>
    </xf>
    <xf numFmtId="0" fontId="10" fillId="0" borderId="64" xfId="84" applyFont="1" applyBorder="1" applyAlignment="1">
      <alignment horizontal="center" vertical="center"/>
      <protection/>
    </xf>
    <xf numFmtId="0" fontId="10" fillId="0" borderId="78" xfId="84" applyFont="1" applyBorder="1" applyAlignment="1">
      <alignment horizontal="center" vertical="center"/>
      <protection/>
    </xf>
    <xf numFmtId="0" fontId="10" fillId="0" borderId="72" xfId="84" applyFont="1" applyBorder="1" applyAlignment="1">
      <alignment horizontal="center" vertical="center"/>
      <protection/>
    </xf>
    <xf numFmtId="0" fontId="10" fillId="0" borderId="42" xfId="84" applyFont="1" applyBorder="1" applyAlignment="1">
      <alignment horizontal="center" vertical="center"/>
      <protection/>
    </xf>
    <xf numFmtId="0" fontId="9" fillId="0" borderId="61" xfId="84" applyFont="1" applyBorder="1" applyAlignment="1">
      <alignment horizontal="center"/>
      <protection/>
    </xf>
    <xf numFmtId="0" fontId="9" fillId="0" borderId="62" xfId="84" applyFont="1" applyBorder="1" applyAlignment="1">
      <alignment horizontal="center"/>
      <protection/>
    </xf>
    <xf numFmtId="0" fontId="9" fillId="0" borderId="63" xfId="84" applyFont="1" applyBorder="1" applyAlignment="1">
      <alignment horizontal="center"/>
      <protection/>
    </xf>
    <xf numFmtId="0" fontId="10" fillId="0" borderId="79" xfId="84" applyFont="1" applyBorder="1" applyAlignment="1">
      <alignment horizontal="center"/>
      <protection/>
    </xf>
    <xf numFmtId="0" fontId="10" fillId="0" borderId="28" xfId="84" applyFont="1" applyBorder="1" applyAlignment="1">
      <alignment horizontal="center"/>
      <protection/>
    </xf>
  </cellXfs>
  <cellStyles count="8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2" xfId="84"/>
    <cellStyle name="Normal_bütçe formları" xfId="85"/>
    <cellStyle name="Normal_E.EK FS 1234" xfId="86"/>
    <cellStyle name="Normal_Sheet7" xfId="87"/>
    <cellStyle name="Not" xfId="88"/>
    <cellStyle name="Note" xfId="89"/>
    <cellStyle name="Output" xfId="90"/>
    <cellStyle name="Percent" xfId="91"/>
    <cellStyle name="Title" xfId="92"/>
    <cellStyle name="Toplam" xfId="93"/>
    <cellStyle name="Total" xfId="94"/>
    <cellStyle name="Uyarı Metni" xfId="95"/>
    <cellStyle name="Virgül [0]_190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104775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743075" y="1190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57225" y="1190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11</xdr:col>
      <xdr:colOff>1009650</xdr:colOff>
      <xdr:row>21</xdr:row>
      <xdr:rowOff>0</xdr:rowOff>
    </xdr:from>
    <xdr:to>
      <xdr:col>11</xdr:col>
      <xdr:colOff>1009650</xdr:colOff>
      <xdr:row>21</xdr:row>
      <xdr:rowOff>9525</xdr:rowOff>
    </xdr:to>
    <xdr:sp>
      <xdr:nvSpPr>
        <xdr:cNvPr id="4" name="Freeform 16"/>
        <xdr:cNvSpPr>
          <a:spLocks/>
        </xdr:cNvSpPr>
      </xdr:nvSpPr>
      <xdr:spPr>
        <a:xfrm>
          <a:off x="9448800" y="34956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21</xdr:row>
      <xdr:rowOff>0</xdr:rowOff>
    </xdr:from>
    <xdr:to>
      <xdr:col>11</xdr:col>
      <xdr:colOff>1009650</xdr:colOff>
      <xdr:row>21</xdr:row>
      <xdr:rowOff>9525</xdr:rowOff>
    </xdr:to>
    <xdr:sp>
      <xdr:nvSpPr>
        <xdr:cNvPr id="5" name="Freeform 16"/>
        <xdr:cNvSpPr>
          <a:spLocks/>
        </xdr:cNvSpPr>
      </xdr:nvSpPr>
      <xdr:spPr>
        <a:xfrm>
          <a:off x="9448800" y="34956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37</xdr:row>
      <xdr:rowOff>0</xdr:rowOff>
    </xdr:from>
    <xdr:to>
      <xdr:col>11</xdr:col>
      <xdr:colOff>1009650</xdr:colOff>
      <xdr:row>37</xdr:row>
      <xdr:rowOff>9525</xdr:rowOff>
    </xdr:to>
    <xdr:sp>
      <xdr:nvSpPr>
        <xdr:cNvPr id="6" name="Freeform 19"/>
        <xdr:cNvSpPr>
          <a:spLocks/>
        </xdr:cNvSpPr>
      </xdr:nvSpPr>
      <xdr:spPr>
        <a:xfrm>
          <a:off x="9448800" y="639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7" name="Freeform 20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8" name="Freeform 21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9" name="Freeform 35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0" name="Freeform 36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1" name="Freeform 37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2" name="Freeform 48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37</xdr:row>
      <xdr:rowOff>0</xdr:rowOff>
    </xdr:from>
    <xdr:to>
      <xdr:col>11</xdr:col>
      <xdr:colOff>1009650</xdr:colOff>
      <xdr:row>37</xdr:row>
      <xdr:rowOff>9525</xdr:rowOff>
    </xdr:to>
    <xdr:sp>
      <xdr:nvSpPr>
        <xdr:cNvPr id="13" name="Freeform 19"/>
        <xdr:cNvSpPr>
          <a:spLocks/>
        </xdr:cNvSpPr>
      </xdr:nvSpPr>
      <xdr:spPr>
        <a:xfrm>
          <a:off x="9448800" y="639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4" name="Freeform 20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5" name="Freeform 21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6" name="Freeform 35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7" name="Freeform 36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8" name="Freeform 37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19" name="Freeform 48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0" name="Freeform 21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1" name="Freeform 37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2" name="Freeform 21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3" name="Freeform 37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4" name="Freeform 38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5" name="Freeform 22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6" name="Freeform 28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7" name="Freeform 29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8" name="Freeform 54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29" name="Freeform 28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30" name="Freeform 29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40</xdr:row>
      <xdr:rowOff>0</xdr:rowOff>
    </xdr:from>
    <xdr:to>
      <xdr:col>11</xdr:col>
      <xdr:colOff>1009650</xdr:colOff>
      <xdr:row>40</xdr:row>
      <xdr:rowOff>0</xdr:rowOff>
    </xdr:to>
    <xdr:sp>
      <xdr:nvSpPr>
        <xdr:cNvPr id="31" name="Freeform 54"/>
        <xdr:cNvSpPr>
          <a:spLocks/>
        </xdr:cNvSpPr>
      </xdr:nvSpPr>
      <xdr:spPr>
        <a:xfrm>
          <a:off x="9448800" y="6962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Z116"/>
  <sheetViews>
    <sheetView zoomScaleSheetLayoutView="100" workbookViewId="0" topLeftCell="A94">
      <selection activeCell="M86" sqref="M86"/>
    </sheetView>
  </sheetViews>
  <sheetFormatPr defaultColWidth="9.00390625" defaultRowHeight="12.75"/>
  <cols>
    <col min="1" max="1" width="9.125" style="102" customWidth="1"/>
    <col min="2" max="12" width="3.75390625" style="102" customWidth="1"/>
    <col min="13" max="13" width="53.00390625" style="102" customWidth="1"/>
    <col min="14" max="14" width="11.125" style="96" customWidth="1"/>
    <col min="15" max="15" width="11.75390625" style="96" customWidth="1"/>
    <col min="16" max="16" width="11.375" style="100" hidden="1" customWidth="1"/>
    <col min="17" max="17" width="11.25390625" style="96" customWidth="1"/>
    <col min="18" max="18" width="11.625" style="96" customWidth="1"/>
    <col min="19" max="24" width="0" style="102" hidden="1" customWidth="1"/>
    <col min="25" max="16384" width="9.125" style="102" customWidth="1"/>
  </cols>
  <sheetData>
    <row r="1" spans="2:24" ht="15" customHeight="1">
      <c r="B1" s="231" t="s">
        <v>160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3"/>
      <c r="S1" s="101"/>
      <c r="T1" s="101"/>
      <c r="U1" s="101"/>
      <c r="V1" s="101"/>
      <c r="W1" s="101"/>
      <c r="X1" s="101"/>
    </row>
    <row r="2" spans="2:24" ht="15" customHeight="1">
      <c r="B2" s="234" t="s">
        <v>109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  <c r="S2" s="101"/>
      <c r="T2" s="101"/>
      <c r="U2" s="101"/>
      <c r="V2" s="101"/>
      <c r="W2" s="101"/>
      <c r="X2" s="101"/>
    </row>
    <row r="3" spans="2:24" ht="15" customHeight="1" thickBot="1">
      <c r="B3" s="237" t="s">
        <v>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101"/>
      <c r="T3" s="101"/>
      <c r="U3" s="101"/>
      <c r="V3" s="101"/>
      <c r="W3" s="101"/>
      <c r="X3" s="101"/>
    </row>
    <row r="4" spans="2:24" ht="11.25" customHeight="1" thickBo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3"/>
      <c r="O4" s="93"/>
      <c r="P4" s="97"/>
      <c r="Q4" s="93"/>
      <c r="R4" s="93"/>
      <c r="S4" s="101"/>
      <c r="T4" s="101"/>
      <c r="U4" s="101"/>
      <c r="V4" s="101"/>
      <c r="W4" s="101"/>
      <c r="X4" s="101"/>
    </row>
    <row r="5" spans="2:24" ht="39" customHeight="1">
      <c r="B5" s="249" t="s">
        <v>2</v>
      </c>
      <c r="C5" s="250"/>
      <c r="D5" s="242" t="s">
        <v>3</v>
      </c>
      <c r="E5" s="243"/>
      <c r="F5" s="243"/>
      <c r="G5" s="244"/>
      <c r="H5" s="103" t="s">
        <v>4</v>
      </c>
      <c r="I5" s="242" t="s">
        <v>5</v>
      </c>
      <c r="J5" s="243"/>
      <c r="K5" s="243"/>
      <c r="L5" s="243"/>
      <c r="M5" s="245" t="s">
        <v>6</v>
      </c>
      <c r="N5" s="240" t="s">
        <v>225</v>
      </c>
      <c r="O5" s="240" t="s">
        <v>227</v>
      </c>
      <c r="P5" s="247" t="s">
        <v>231</v>
      </c>
      <c r="Q5" s="240" t="s">
        <v>226</v>
      </c>
      <c r="R5" s="251" t="s">
        <v>243</v>
      </c>
      <c r="S5" s="101"/>
      <c r="T5" s="101"/>
      <c r="U5" s="101"/>
      <c r="V5" s="101"/>
      <c r="W5" s="101"/>
      <c r="X5" s="101"/>
    </row>
    <row r="6" spans="2:24" ht="15" customHeight="1" thickBot="1">
      <c r="B6" s="215" t="s">
        <v>7</v>
      </c>
      <c r="C6" s="216" t="s">
        <v>8</v>
      </c>
      <c r="D6" s="104" t="s">
        <v>7</v>
      </c>
      <c r="E6" s="104" t="s">
        <v>8</v>
      </c>
      <c r="F6" s="104" t="s">
        <v>9</v>
      </c>
      <c r="G6" s="104" t="s">
        <v>10</v>
      </c>
      <c r="H6" s="104" t="s">
        <v>7</v>
      </c>
      <c r="I6" s="104" t="s">
        <v>7</v>
      </c>
      <c r="J6" s="104" t="s">
        <v>8</v>
      </c>
      <c r="K6" s="104" t="s">
        <v>9</v>
      </c>
      <c r="L6" s="105" t="s">
        <v>10</v>
      </c>
      <c r="M6" s="246"/>
      <c r="N6" s="241"/>
      <c r="O6" s="241"/>
      <c r="P6" s="248"/>
      <c r="Q6" s="241"/>
      <c r="R6" s="252"/>
      <c r="S6" s="101"/>
      <c r="T6" s="101"/>
      <c r="U6" s="101"/>
      <c r="V6" s="101"/>
      <c r="W6" s="101"/>
      <c r="X6" s="101"/>
    </row>
    <row r="7" spans="2:24" ht="17.25" customHeight="1">
      <c r="B7" s="217" t="s">
        <v>111</v>
      </c>
      <c r="C7" s="218"/>
      <c r="D7" s="219"/>
      <c r="E7" s="219"/>
      <c r="F7" s="219"/>
      <c r="G7" s="219"/>
      <c r="H7" s="219"/>
      <c r="I7" s="220"/>
      <c r="J7" s="219"/>
      <c r="K7" s="219"/>
      <c r="L7" s="221"/>
      <c r="M7" s="111" t="s">
        <v>0</v>
      </c>
      <c r="N7" s="222">
        <f>N8</f>
        <v>18300000</v>
      </c>
      <c r="O7" s="222">
        <f>O8</f>
        <v>18300000</v>
      </c>
      <c r="P7" s="223">
        <f>P8</f>
        <v>4591823.3</v>
      </c>
      <c r="Q7" s="222">
        <f>Q8</f>
        <v>19700000</v>
      </c>
      <c r="R7" s="224">
        <f>R8</f>
        <v>1400000</v>
      </c>
      <c r="S7" s="101"/>
      <c r="T7" s="113" t="e">
        <f>R7-#REF!</f>
        <v>#REF!</v>
      </c>
      <c r="U7" s="101"/>
      <c r="V7" s="101"/>
      <c r="W7" s="101"/>
      <c r="X7" s="101"/>
    </row>
    <row r="8" spans="2:26" ht="17.25" customHeight="1">
      <c r="B8" s="106" t="s">
        <v>111</v>
      </c>
      <c r="C8" s="114"/>
      <c r="D8" s="115" t="s">
        <v>112</v>
      </c>
      <c r="E8" s="116"/>
      <c r="F8" s="116"/>
      <c r="G8" s="116"/>
      <c r="H8" s="116"/>
      <c r="I8" s="115"/>
      <c r="J8" s="116"/>
      <c r="K8" s="116"/>
      <c r="L8" s="117"/>
      <c r="M8" s="118" t="s">
        <v>11</v>
      </c>
      <c r="N8" s="95">
        <f>N9</f>
        <v>18300000</v>
      </c>
      <c r="O8" s="95">
        <f aca="true" t="shared" si="0" ref="O8:R10">O9</f>
        <v>18300000</v>
      </c>
      <c r="P8" s="99">
        <f t="shared" si="0"/>
        <v>4591823.3</v>
      </c>
      <c r="Q8" s="95">
        <f t="shared" si="0"/>
        <v>19700000</v>
      </c>
      <c r="R8" s="225">
        <f t="shared" si="0"/>
        <v>1400000</v>
      </c>
      <c r="S8" s="101"/>
      <c r="T8" s="101"/>
      <c r="U8" s="101"/>
      <c r="V8" s="101"/>
      <c r="W8" s="101"/>
      <c r="X8" s="101"/>
      <c r="Z8" s="96"/>
    </row>
    <row r="9" spans="2:24" ht="17.25" customHeight="1">
      <c r="B9" s="106" t="s">
        <v>111</v>
      </c>
      <c r="C9" s="114"/>
      <c r="D9" s="115" t="s">
        <v>112</v>
      </c>
      <c r="E9" s="116">
        <v>2</v>
      </c>
      <c r="F9" s="116"/>
      <c r="G9" s="115"/>
      <c r="H9" s="116"/>
      <c r="I9" s="115"/>
      <c r="J9" s="116"/>
      <c r="K9" s="116"/>
      <c r="L9" s="117"/>
      <c r="M9" s="120" t="s">
        <v>12</v>
      </c>
      <c r="N9" s="95">
        <f>N10</f>
        <v>18300000</v>
      </c>
      <c r="O9" s="95">
        <f t="shared" si="0"/>
        <v>18300000</v>
      </c>
      <c r="P9" s="99">
        <f t="shared" si="0"/>
        <v>4591823.3</v>
      </c>
      <c r="Q9" s="95">
        <f t="shared" si="0"/>
        <v>19700000</v>
      </c>
      <c r="R9" s="225">
        <f t="shared" si="0"/>
        <v>1400000</v>
      </c>
      <c r="S9" s="101"/>
      <c r="T9" s="101"/>
      <c r="U9" s="101"/>
      <c r="V9" s="101"/>
      <c r="W9" s="101"/>
      <c r="X9" s="101"/>
    </row>
    <row r="10" spans="2:24" ht="17.25" customHeight="1">
      <c r="B10" s="106" t="s">
        <v>111</v>
      </c>
      <c r="C10" s="114"/>
      <c r="D10" s="115" t="s">
        <v>112</v>
      </c>
      <c r="E10" s="116">
        <v>2</v>
      </c>
      <c r="F10" s="116">
        <v>1</v>
      </c>
      <c r="G10" s="115"/>
      <c r="H10" s="116"/>
      <c r="I10" s="115"/>
      <c r="J10" s="116"/>
      <c r="K10" s="116"/>
      <c r="L10" s="117"/>
      <c r="M10" s="120" t="s">
        <v>13</v>
      </c>
      <c r="N10" s="95">
        <f>N11</f>
        <v>18300000</v>
      </c>
      <c r="O10" s="95">
        <f t="shared" si="0"/>
        <v>18300000</v>
      </c>
      <c r="P10" s="99">
        <f t="shared" si="0"/>
        <v>4591823.3</v>
      </c>
      <c r="Q10" s="95">
        <f t="shared" si="0"/>
        <v>19700000</v>
      </c>
      <c r="R10" s="119">
        <f t="shared" si="0"/>
        <v>1400000</v>
      </c>
      <c r="S10" s="101"/>
      <c r="T10" s="101"/>
      <c r="U10" s="101"/>
      <c r="V10" s="101"/>
      <c r="W10" s="101"/>
      <c r="X10" s="101"/>
    </row>
    <row r="11" spans="2:24" ht="17.25" customHeight="1">
      <c r="B11" s="106" t="s">
        <v>111</v>
      </c>
      <c r="C11" s="114"/>
      <c r="D11" s="115" t="s">
        <v>112</v>
      </c>
      <c r="E11" s="116">
        <v>2</v>
      </c>
      <c r="F11" s="116">
        <v>1</v>
      </c>
      <c r="G11" s="115"/>
      <c r="H11" s="116">
        <v>2</v>
      </c>
      <c r="I11" s="115"/>
      <c r="J11" s="116"/>
      <c r="K11" s="116"/>
      <c r="L11" s="117"/>
      <c r="M11" s="118" t="s">
        <v>14</v>
      </c>
      <c r="N11" s="95">
        <f>N12+N23+N34+N103+N110</f>
        <v>18300000</v>
      </c>
      <c r="O11" s="95">
        <f>O12+O23+O34+O103+O110</f>
        <v>18300000</v>
      </c>
      <c r="P11" s="99">
        <f>P12+P23+P34+P103+P110</f>
        <v>4591823.3</v>
      </c>
      <c r="Q11" s="95">
        <f>Q12+Q23+Q34+Q103+Q110</f>
        <v>19700000</v>
      </c>
      <c r="R11" s="225">
        <f>R12+R23+R34+R103+R110</f>
        <v>1400000</v>
      </c>
      <c r="S11" s="101"/>
      <c r="T11" s="101"/>
      <c r="U11" s="101"/>
      <c r="V11" s="101"/>
      <c r="W11" s="101"/>
      <c r="X11" s="101"/>
    </row>
    <row r="12" spans="2:24" s="122" customFormat="1" ht="17.25" customHeight="1">
      <c r="B12" s="106" t="s">
        <v>111</v>
      </c>
      <c r="C12" s="114"/>
      <c r="D12" s="115" t="s">
        <v>112</v>
      </c>
      <c r="E12" s="116">
        <v>2</v>
      </c>
      <c r="F12" s="116">
        <v>1</v>
      </c>
      <c r="G12" s="115"/>
      <c r="H12" s="116">
        <v>2</v>
      </c>
      <c r="I12" s="115" t="s">
        <v>113</v>
      </c>
      <c r="J12" s="116"/>
      <c r="K12" s="116"/>
      <c r="L12" s="121"/>
      <c r="M12" s="118" t="s">
        <v>15</v>
      </c>
      <c r="N12" s="95">
        <f>N13+N20</f>
        <v>1356300</v>
      </c>
      <c r="O12" s="95">
        <f>O13+O20</f>
        <v>1390300</v>
      </c>
      <c r="P12" s="99">
        <f>P13+P20</f>
        <v>1194824.57</v>
      </c>
      <c r="Q12" s="95">
        <f>Q13+Q20</f>
        <v>1438000</v>
      </c>
      <c r="R12" s="119">
        <f>R13+R20</f>
        <v>81700</v>
      </c>
      <c r="S12" s="101"/>
      <c r="T12" s="101"/>
      <c r="U12" s="101"/>
      <c r="V12" s="101"/>
      <c r="W12" s="101"/>
      <c r="X12" s="101"/>
    </row>
    <row r="13" spans="2:24" s="122" customFormat="1" ht="17.25" customHeight="1">
      <c r="B13" s="106" t="s">
        <v>111</v>
      </c>
      <c r="C13" s="114"/>
      <c r="D13" s="115" t="s">
        <v>112</v>
      </c>
      <c r="E13" s="116">
        <v>2</v>
      </c>
      <c r="F13" s="116">
        <v>1</v>
      </c>
      <c r="G13" s="115"/>
      <c r="H13" s="116">
        <v>2</v>
      </c>
      <c r="I13" s="115" t="s">
        <v>113</v>
      </c>
      <c r="J13" s="116">
        <v>1</v>
      </c>
      <c r="K13" s="116"/>
      <c r="L13" s="121"/>
      <c r="M13" s="118" t="s">
        <v>16</v>
      </c>
      <c r="N13" s="95">
        <f>N14+N16+N18</f>
        <v>1329800</v>
      </c>
      <c r="O13" s="95">
        <f>O14+O16+O18</f>
        <v>1361300</v>
      </c>
      <c r="P13" s="99">
        <f>P14+P16+P18</f>
        <v>1166024.57</v>
      </c>
      <c r="Q13" s="95">
        <f>Q14+Q16+Q18</f>
        <v>1405000</v>
      </c>
      <c r="R13" s="119">
        <f>R14+R16+R18</f>
        <v>75200</v>
      </c>
      <c r="S13" s="101"/>
      <c r="T13" s="101"/>
      <c r="U13" s="101"/>
      <c r="V13" s="101"/>
      <c r="W13" s="101"/>
      <c r="X13" s="101"/>
    </row>
    <row r="14" spans="2:24" ht="17.25" customHeight="1">
      <c r="B14" s="106" t="s">
        <v>111</v>
      </c>
      <c r="C14" s="114"/>
      <c r="D14" s="115" t="s">
        <v>112</v>
      </c>
      <c r="E14" s="116">
        <v>2</v>
      </c>
      <c r="F14" s="116">
        <v>1</v>
      </c>
      <c r="G14" s="115"/>
      <c r="H14" s="116">
        <v>2</v>
      </c>
      <c r="I14" s="115" t="s">
        <v>113</v>
      </c>
      <c r="J14" s="116">
        <v>1</v>
      </c>
      <c r="K14" s="116">
        <v>1</v>
      </c>
      <c r="L14" s="121"/>
      <c r="M14" s="118" t="s">
        <v>17</v>
      </c>
      <c r="N14" s="95">
        <f>SUM(N15:N15)</f>
        <v>1320000</v>
      </c>
      <c r="O14" s="95">
        <f>SUM(O15:O15)</f>
        <v>1320000</v>
      </c>
      <c r="P14" s="99">
        <f>SUM(P15:P15)</f>
        <v>1135903.85</v>
      </c>
      <c r="Q14" s="95">
        <f>SUM(Q15:Q15)</f>
        <v>1350000</v>
      </c>
      <c r="R14" s="119">
        <f>SUM(R15:R15)</f>
        <v>30000</v>
      </c>
      <c r="S14" s="101"/>
      <c r="T14" s="101"/>
      <c r="U14" s="101"/>
      <c r="V14" s="101"/>
      <c r="W14" s="101"/>
      <c r="X14" s="101"/>
    </row>
    <row r="15" spans="2:24" s="122" customFormat="1" ht="15" customHeight="1">
      <c r="B15" s="123" t="s">
        <v>111</v>
      </c>
      <c r="C15" s="124"/>
      <c r="D15" s="125" t="s">
        <v>112</v>
      </c>
      <c r="E15" s="126">
        <v>2</v>
      </c>
      <c r="F15" s="126">
        <v>1</v>
      </c>
      <c r="G15" s="125"/>
      <c r="H15" s="126">
        <v>2</v>
      </c>
      <c r="I15" s="125" t="s">
        <v>113</v>
      </c>
      <c r="J15" s="126">
        <v>1</v>
      </c>
      <c r="K15" s="126">
        <v>1</v>
      </c>
      <c r="L15" s="127" t="s">
        <v>113</v>
      </c>
      <c r="M15" s="128" t="s">
        <v>18</v>
      </c>
      <c r="N15" s="129">
        <v>1320000</v>
      </c>
      <c r="O15" s="129">
        <v>1320000</v>
      </c>
      <c r="P15" s="130">
        <v>1135903.85</v>
      </c>
      <c r="Q15" s="129">
        <v>1350000</v>
      </c>
      <c r="R15" s="131">
        <f>Q15-N15</f>
        <v>30000</v>
      </c>
      <c r="S15" s="101"/>
      <c r="T15" s="101"/>
      <c r="U15" s="101"/>
      <c r="V15" s="101"/>
      <c r="W15" s="101"/>
      <c r="X15" s="101"/>
    </row>
    <row r="16" spans="2:24" ht="17.25" customHeight="1">
      <c r="B16" s="106" t="s">
        <v>111</v>
      </c>
      <c r="C16" s="114"/>
      <c r="D16" s="115" t="s">
        <v>112</v>
      </c>
      <c r="E16" s="116">
        <v>2</v>
      </c>
      <c r="F16" s="116">
        <v>1</v>
      </c>
      <c r="G16" s="115"/>
      <c r="H16" s="116">
        <v>2</v>
      </c>
      <c r="I16" s="115" t="s">
        <v>113</v>
      </c>
      <c r="J16" s="116">
        <v>1</v>
      </c>
      <c r="K16" s="116">
        <v>3</v>
      </c>
      <c r="L16" s="121"/>
      <c r="M16" s="118" t="s">
        <v>19</v>
      </c>
      <c r="N16" s="95">
        <f>SUM(N17:N17)</f>
        <v>1800</v>
      </c>
      <c r="O16" s="95">
        <f>SUM(O17:O17)</f>
        <v>33300</v>
      </c>
      <c r="P16" s="99">
        <f>SUM(P17:P17)</f>
        <v>30120.72</v>
      </c>
      <c r="Q16" s="95">
        <f>SUM(Q17:Q17)</f>
        <v>0</v>
      </c>
      <c r="R16" s="119">
        <f>SUM(R17:R17)</f>
        <v>-1800</v>
      </c>
      <c r="S16" s="101"/>
      <c r="T16" s="101"/>
      <c r="U16" s="101"/>
      <c r="V16" s="101"/>
      <c r="W16" s="101"/>
      <c r="X16" s="101"/>
    </row>
    <row r="17" spans="2:24" s="122" customFormat="1" ht="17.25" customHeight="1">
      <c r="B17" s="123" t="s">
        <v>111</v>
      </c>
      <c r="C17" s="124"/>
      <c r="D17" s="125" t="s">
        <v>112</v>
      </c>
      <c r="E17" s="126">
        <v>2</v>
      </c>
      <c r="F17" s="126">
        <v>1</v>
      </c>
      <c r="G17" s="125"/>
      <c r="H17" s="126">
        <v>2</v>
      </c>
      <c r="I17" s="125" t="s">
        <v>113</v>
      </c>
      <c r="J17" s="126">
        <v>1</v>
      </c>
      <c r="K17" s="126">
        <v>3</v>
      </c>
      <c r="L17" s="127" t="s">
        <v>113</v>
      </c>
      <c r="M17" s="128" t="s">
        <v>19</v>
      </c>
      <c r="N17" s="129">
        <v>1800</v>
      </c>
      <c r="O17" s="129">
        <v>33300</v>
      </c>
      <c r="P17" s="130">
        <v>30120.72</v>
      </c>
      <c r="Q17" s="129">
        <v>0</v>
      </c>
      <c r="R17" s="131">
        <f>Q17-N17</f>
        <v>-1800</v>
      </c>
      <c r="S17" s="101"/>
      <c r="T17" s="101"/>
      <c r="U17" s="101"/>
      <c r="V17" s="101"/>
      <c r="W17" s="101"/>
      <c r="X17" s="101"/>
    </row>
    <row r="18" spans="2:24" ht="17.25" customHeight="1">
      <c r="B18" s="106" t="s">
        <v>111</v>
      </c>
      <c r="C18" s="114"/>
      <c r="D18" s="115" t="s">
        <v>112</v>
      </c>
      <c r="E18" s="116">
        <v>2</v>
      </c>
      <c r="F18" s="116">
        <v>1</v>
      </c>
      <c r="G18" s="115"/>
      <c r="H18" s="116">
        <v>2</v>
      </c>
      <c r="I18" s="115" t="s">
        <v>113</v>
      </c>
      <c r="J18" s="116">
        <v>1</v>
      </c>
      <c r="K18" s="116">
        <v>5</v>
      </c>
      <c r="L18" s="121"/>
      <c r="M18" s="118" t="s">
        <v>20</v>
      </c>
      <c r="N18" s="95">
        <f>SUM(N19:N19)</f>
        <v>8000</v>
      </c>
      <c r="O18" s="95">
        <f>SUM(O19:O19)</f>
        <v>8000</v>
      </c>
      <c r="P18" s="99">
        <f>SUM(P19:P19)</f>
        <v>0</v>
      </c>
      <c r="Q18" s="95">
        <f>SUM(Q19:Q19)</f>
        <v>55000</v>
      </c>
      <c r="R18" s="119">
        <f>SUM(R19:R19)</f>
        <v>47000</v>
      </c>
      <c r="S18" s="101"/>
      <c r="T18" s="101"/>
      <c r="U18" s="101"/>
      <c r="V18" s="101"/>
      <c r="W18" s="101"/>
      <c r="X18" s="101"/>
    </row>
    <row r="19" spans="2:24" s="122" customFormat="1" ht="17.25" customHeight="1">
      <c r="B19" s="123" t="s">
        <v>111</v>
      </c>
      <c r="C19" s="124"/>
      <c r="D19" s="125" t="s">
        <v>112</v>
      </c>
      <c r="E19" s="126">
        <v>2</v>
      </c>
      <c r="F19" s="126">
        <v>1</v>
      </c>
      <c r="G19" s="125"/>
      <c r="H19" s="126">
        <v>2</v>
      </c>
      <c r="I19" s="125" t="s">
        <v>113</v>
      </c>
      <c r="J19" s="126">
        <v>1</v>
      </c>
      <c r="K19" s="126">
        <v>5</v>
      </c>
      <c r="L19" s="127">
        <v>1</v>
      </c>
      <c r="M19" s="128" t="s">
        <v>20</v>
      </c>
      <c r="N19" s="129">
        <v>8000</v>
      </c>
      <c r="O19" s="129">
        <v>8000</v>
      </c>
      <c r="P19" s="130">
        <v>0</v>
      </c>
      <c r="Q19" s="129">
        <v>55000</v>
      </c>
      <c r="R19" s="131">
        <f>Q19-N19</f>
        <v>47000</v>
      </c>
      <c r="S19" s="101"/>
      <c r="T19" s="101"/>
      <c r="U19" s="101"/>
      <c r="V19" s="101"/>
      <c r="W19" s="101"/>
      <c r="X19" s="101"/>
    </row>
    <row r="20" spans="2:24" ht="17.25" customHeight="1">
      <c r="B20" s="106" t="s">
        <v>111</v>
      </c>
      <c r="C20" s="114"/>
      <c r="D20" s="115" t="s">
        <v>112</v>
      </c>
      <c r="E20" s="116">
        <v>2</v>
      </c>
      <c r="F20" s="116">
        <v>1</v>
      </c>
      <c r="G20" s="115"/>
      <c r="H20" s="116">
        <v>2</v>
      </c>
      <c r="I20" s="115" t="s">
        <v>113</v>
      </c>
      <c r="J20" s="116">
        <v>5</v>
      </c>
      <c r="K20" s="116"/>
      <c r="L20" s="117"/>
      <c r="M20" s="118" t="s">
        <v>21</v>
      </c>
      <c r="N20" s="95">
        <f>N21</f>
        <v>26500</v>
      </c>
      <c r="O20" s="95">
        <f>O21</f>
        <v>29000</v>
      </c>
      <c r="P20" s="99">
        <f>P21</f>
        <v>28800</v>
      </c>
      <c r="Q20" s="95">
        <f>Q21</f>
        <v>33000</v>
      </c>
      <c r="R20" s="119">
        <f>R21</f>
        <v>6500</v>
      </c>
      <c r="S20" s="101"/>
      <c r="T20" s="101"/>
      <c r="U20" s="101"/>
      <c r="V20" s="101"/>
      <c r="W20" s="101"/>
      <c r="X20" s="101"/>
    </row>
    <row r="21" spans="2:24" ht="17.25" customHeight="1">
      <c r="B21" s="106" t="s">
        <v>111</v>
      </c>
      <c r="C21" s="114"/>
      <c r="D21" s="115" t="s">
        <v>112</v>
      </c>
      <c r="E21" s="116">
        <v>2</v>
      </c>
      <c r="F21" s="116">
        <v>1</v>
      </c>
      <c r="G21" s="115"/>
      <c r="H21" s="116">
        <v>2</v>
      </c>
      <c r="I21" s="115" t="s">
        <v>113</v>
      </c>
      <c r="J21" s="116">
        <v>5</v>
      </c>
      <c r="K21" s="116">
        <v>1</v>
      </c>
      <c r="L21" s="117"/>
      <c r="M21" s="118" t="s">
        <v>22</v>
      </c>
      <c r="N21" s="95">
        <f>SUM(N22:N22)</f>
        <v>26500</v>
      </c>
      <c r="O21" s="95">
        <f>SUM(O22:O22)</f>
        <v>29000</v>
      </c>
      <c r="P21" s="99">
        <f>SUM(P22:P22)</f>
        <v>28800</v>
      </c>
      <c r="Q21" s="95">
        <f>SUM(Q22:Q22)</f>
        <v>33000</v>
      </c>
      <c r="R21" s="119">
        <f>SUM(R22:R22)</f>
        <v>6500</v>
      </c>
      <c r="S21" s="101"/>
      <c r="T21" s="101"/>
      <c r="U21" s="101"/>
      <c r="V21" s="101"/>
      <c r="W21" s="101"/>
      <c r="X21" s="101"/>
    </row>
    <row r="22" spans="2:24" s="122" customFormat="1" ht="17.25" customHeight="1">
      <c r="B22" s="123" t="s">
        <v>111</v>
      </c>
      <c r="C22" s="124"/>
      <c r="D22" s="125" t="s">
        <v>112</v>
      </c>
      <c r="E22" s="126">
        <v>2</v>
      </c>
      <c r="F22" s="126">
        <v>1</v>
      </c>
      <c r="G22" s="125"/>
      <c r="H22" s="126">
        <v>2</v>
      </c>
      <c r="I22" s="125" t="s">
        <v>113</v>
      </c>
      <c r="J22" s="126">
        <v>5</v>
      </c>
      <c r="K22" s="126">
        <v>1</v>
      </c>
      <c r="L22" s="132" t="s">
        <v>114</v>
      </c>
      <c r="M22" s="128" t="s">
        <v>22</v>
      </c>
      <c r="N22" s="129">
        <v>26500</v>
      </c>
      <c r="O22" s="129">
        <v>29000</v>
      </c>
      <c r="P22" s="130">
        <v>28800</v>
      </c>
      <c r="Q22" s="129">
        <v>33000</v>
      </c>
      <c r="R22" s="131">
        <f>Q22-N22</f>
        <v>6500</v>
      </c>
      <c r="S22" s="101"/>
      <c r="T22" s="101"/>
      <c r="U22" s="101"/>
      <c r="V22" s="101"/>
      <c r="W22" s="101"/>
      <c r="X22" s="101"/>
    </row>
    <row r="23" spans="2:24" s="122" customFormat="1" ht="21" customHeight="1">
      <c r="B23" s="106" t="s">
        <v>111</v>
      </c>
      <c r="C23" s="114"/>
      <c r="D23" s="115" t="s">
        <v>112</v>
      </c>
      <c r="E23" s="116">
        <v>2</v>
      </c>
      <c r="F23" s="116">
        <v>1</v>
      </c>
      <c r="G23" s="115"/>
      <c r="H23" s="116">
        <v>2</v>
      </c>
      <c r="I23" s="115" t="s">
        <v>115</v>
      </c>
      <c r="J23" s="116"/>
      <c r="K23" s="116"/>
      <c r="L23" s="121"/>
      <c r="M23" s="133" t="s">
        <v>23</v>
      </c>
      <c r="N23" s="95">
        <f>N29+N24</f>
        <v>281400</v>
      </c>
      <c r="O23" s="95">
        <f>O29+O24</f>
        <v>281850</v>
      </c>
      <c r="P23" s="99">
        <f>P29+P24</f>
        <v>223808.74</v>
      </c>
      <c r="Q23" s="95">
        <f>Q29+Q24</f>
        <v>303000</v>
      </c>
      <c r="R23" s="119">
        <f>R29+R24</f>
        <v>21600</v>
      </c>
      <c r="S23" s="101"/>
      <c r="T23" s="101"/>
      <c r="U23" s="101"/>
      <c r="V23" s="101"/>
      <c r="W23" s="101"/>
      <c r="X23" s="101"/>
    </row>
    <row r="24" spans="2:24" ht="17.25" customHeight="1">
      <c r="B24" s="106" t="s">
        <v>111</v>
      </c>
      <c r="C24" s="114"/>
      <c r="D24" s="115" t="s">
        <v>112</v>
      </c>
      <c r="E24" s="116">
        <v>2</v>
      </c>
      <c r="F24" s="116">
        <v>1</v>
      </c>
      <c r="G24" s="115"/>
      <c r="H24" s="116">
        <v>2</v>
      </c>
      <c r="I24" s="115" t="s">
        <v>115</v>
      </c>
      <c r="J24" s="116">
        <v>1</v>
      </c>
      <c r="K24" s="116"/>
      <c r="L24" s="121"/>
      <c r="M24" s="118" t="s">
        <v>16</v>
      </c>
      <c r="N24" s="95">
        <f>N25+N27</f>
        <v>277000</v>
      </c>
      <c r="O24" s="95">
        <f>O25+O27</f>
        <v>277000</v>
      </c>
      <c r="P24" s="99">
        <f>P25+P27</f>
        <v>219200.74</v>
      </c>
      <c r="Q24" s="95">
        <f>Q25+Q27</f>
        <v>297000</v>
      </c>
      <c r="R24" s="119">
        <f>R25+R27</f>
        <v>20000</v>
      </c>
      <c r="S24" s="101"/>
      <c r="T24" s="101"/>
      <c r="U24" s="101"/>
      <c r="V24" s="101"/>
      <c r="W24" s="101"/>
      <c r="X24" s="101"/>
    </row>
    <row r="25" spans="2:24" ht="17.25" customHeight="1">
      <c r="B25" s="106" t="s">
        <v>111</v>
      </c>
      <c r="C25" s="114"/>
      <c r="D25" s="115" t="s">
        <v>112</v>
      </c>
      <c r="E25" s="116">
        <v>2</v>
      </c>
      <c r="F25" s="116">
        <v>1</v>
      </c>
      <c r="G25" s="115"/>
      <c r="H25" s="116">
        <v>2</v>
      </c>
      <c r="I25" s="115" t="s">
        <v>115</v>
      </c>
      <c r="J25" s="116">
        <v>1</v>
      </c>
      <c r="K25" s="116">
        <v>1</v>
      </c>
      <c r="L25" s="121"/>
      <c r="M25" s="118" t="s">
        <v>24</v>
      </c>
      <c r="N25" s="95">
        <f>N26</f>
        <v>145000</v>
      </c>
      <c r="O25" s="95">
        <f>O26</f>
        <v>145000</v>
      </c>
      <c r="P25" s="99">
        <f>P26</f>
        <v>114698.2</v>
      </c>
      <c r="Q25" s="95">
        <f>Q26</f>
        <v>155000</v>
      </c>
      <c r="R25" s="119">
        <f>R26</f>
        <v>10000</v>
      </c>
      <c r="S25" s="101"/>
      <c r="T25" s="101"/>
      <c r="U25" s="101"/>
      <c r="V25" s="101"/>
      <c r="W25" s="101"/>
      <c r="X25" s="101"/>
    </row>
    <row r="26" spans="2:24" s="122" customFormat="1" ht="17.25" customHeight="1">
      <c r="B26" s="123" t="s">
        <v>111</v>
      </c>
      <c r="C26" s="124"/>
      <c r="D26" s="125" t="s">
        <v>112</v>
      </c>
      <c r="E26" s="126">
        <v>2</v>
      </c>
      <c r="F26" s="126">
        <v>1</v>
      </c>
      <c r="G26" s="125"/>
      <c r="H26" s="126">
        <v>2</v>
      </c>
      <c r="I26" s="125" t="s">
        <v>115</v>
      </c>
      <c r="J26" s="126">
        <v>1</v>
      </c>
      <c r="K26" s="126">
        <v>1</v>
      </c>
      <c r="L26" s="132" t="s">
        <v>113</v>
      </c>
      <c r="M26" s="128" t="s">
        <v>24</v>
      </c>
      <c r="N26" s="129">
        <v>145000</v>
      </c>
      <c r="O26" s="129">
        <v>145000</v>
      </c>
      <c r="P26" s="130">
        <v>114698.2</v>
      </c>
      <c r="Q26" s="130">
        <v>155000</v>
      </c>
      <c r="R26" s="131">
        <f>Q26-N26</f>
        <v>10000</v>
      </c>
      <c r="S26" s="101"/>
      <c r="T26" s="101"/>
      <c r="U26" s="101"/>
      <c r="V26" s="101"/>
      <c r="W26" s="101"/>
      <c r="X26" s="101"/>
    </row>
    <row r="27" spans="2:24" ht="17.25" customHeight="1">
      <c r="B27" s="106" t="s">
        <v>111</v>
      </c>
      <c r="C27" s="114"/>
      <c r="D27" s="115" t="s">
        <v>112</v>
      </c>
      <c r="E27" s="116">
        <v>2</v>
      </c>
      <c r="F27" s="116">
        <v>1</v>
      </c>
      <c r="G27" s="115"/>
      <c r="H27" s="116">
        <v>2</v>
      </c>
      <c r="I27" s="115" t="s">
        <v>115</v>
      </c>
      <c r="J27" s="116">
        <v>1</v>
      </c>
      <c r="K27" s="116">
        <v>2</v>
      </c>
      <c r="L27" s="121"/>
      <c r="M27" s="118" t="s">
        <v>25</v>
      </c>
      <c r="N27" s="95">
        <f>N28</f>
        <v>132000</v>
      </c>
      <c r="O27" s="95">
        <f>O28</f>
        <v>132000</v>
      </c>
      <c r="P27" s="99">
        <f>P28</f>
        <v>104502.54</v>
      </c>
      <c r="Q27" s="95">
        <f>Q28</f>
        <v>142000</v>
      </c>
      <c r="R27" s="119">
        <f>R28</f>
        <v>10000</v>
      </c>
      <c r="S27" s="101"/>
      <c r="T27" s="101"/>
      <c r="U27" s="101"/>
      <c r="V27" s="101"/>
      <c r="W27" s="101"/>
      <c r="X27" s="101"/>
    </row>
    <row r="28" spans="2:24" s="122" customFormat="1" ht="17.25" customHeight="1">
      <c r="B28" s="123" t="s">
        <v>111</v>
      </c>
      <c r="C28" s="124"/>
      <c r="D28" s="125" t="s">
        <v>112</v>
      </c>
      <c r="E28" s="126">
        <v>2</v>
      </c>
      <c r="F28" s="126">
        <v>1</v>
      </c>
      <c r="G28" s="125"/>
      <c r="H28" s="126">
        <v>2</v>
      </c>
      <c r="I28" s="125" t="s">
        <v>115</v>
      </c>
      <c r="J28" s="126">
        <v>1</v>
      </c>
      <c r="K28" s="126">
        <v>2</v>
      </c>
      <c r="L28" s="132" t="s">
        <v>113</v>
      </c>
      <c r="M28" s="128" t="s">
        <v>25</v>
      </c>
      <c r="N28" s="129">
        <v>132000</v>
      </c>
      <c r="O28" s="129">
        <f>N28+0</f>
        <v>132000</v>
      </c>
      <c r="P28" s="130">
        <v>104502.54</v>
      </c>
      <c r="Q28" s="130">
        <v>142000</v>
      </c>
      <c r="R28" s="131">
        <f>Q28-N28</f>
        <v>10000</v>
      </c>
      <c r="S28" s="101"/>
      <c r="T28" s="101"/>
      <c r="U28" s="101"/>
      <c r="V28" s="101"/>
      <c r="W28" s="101"/>
      <c r="X28" s="101"/>
    </row>
    <row r="29" spans="2:24" ht="17.25" customHeight="1">
      <c r="B29" s="106" t="s">
        <v>111</v>
      </c>
      <c r="C29" s="114"/>
      <c r="D29" s="115" t="s">
        <v>112</v>
      </c>
      <c r="E29" s="116">
        <v>2</v>
      </c>
      <c r="F29" s="116">
        <v>1</v>
      </c>
      <c r="G29" s="115"/>
      <c r="H29" s="116">
        <v>2</v>
      </c>
      <c r="I29" s="115" t="s">
        <v>115</v>
      </c>
      <c r="J29" s="116">
        <v>5</v>
      </c>
      <c r="K29" s="116"/>
      <c r="L29" s="121"/>
      <c r="M29" s="118" t="s">
        <v>21</v>
      </c>
      <c r="N29" s="95">
        <f>N30+N32</f>
        <v>4400</v>
      </c>
      <c r="O29" s="95">
        <f>O30+O32</f>
        <v>4850</v>
      </c>
      <c r="P29" s="99">
        <f>P30+P32</f>
        <v>4608</v>
      </c>
      <c r="Q29" s="95">
        <f>Q30+Q32</f>
        <v>6000</v>
      </c>
      <c r="R29" s="119">
        <f>R30+R32</f>
        <v>1600</v>
      </c>
      <c r="S29" s="101"/>
      <c r="T29" s="101"/>
      <c r="U29" s="101"/>
      <c r="V29" s="101"/>
      <c r="W29" s="101"/>
      <c r="X29" s="101"/>
    </row>
    <row r="30" spans="2:24" ht="17.25" customHeight="1">
      <c r="B30" s="106" t="s">
        <v>111</v>
      </c>
      <c r="C30" s="107"/>
      <c r="D30" s="115" t="s">
        <v>112</v>
      </c>
      <c r="E30" s="116">
        <v>2</v>
      </c>
      <c r="F30" s="116">
        <v>1</v>
      </c>
      <c r="G30" s="115"/>
      <c r="H30" s="116">
        <v>2</v>
      </c>
      <c r="I30" s="109" t="s">
        <v>115</v>
      </c>
      <c r="J30" s="108">
        <v>5</v>
      </c>
      <c r="K30" s="108">
        <v>1</v>
      </c>
      <c r="L30" s="134"/>
      <c r="M30" s="135" t="s">
        <v>24</v>
      </c>
      <c r="N30" s="94">
        <f>N31</f>
        <v>3000</v>
      </c>
      <c r="O30" s="94">
        <f>O31</f>
        <v>3250</v>
      </c>
      <c r="P30" s="98">
        <f>P31</f>
        <v>3168</v>
      </c>
      <c r="Q30" s="94">
        <f>Q31</f>
        <v>4000</v>
      </c>
      <c r="R30" s="112">
        <f>R31</f>
        <v>1000</v>
      </c>
      <c r="S30" s="101"/>
      <c r="T30" s="101"/>
      <c r="U30" s="101"/>
      <c r="V30" s="101"/>
      <c r="W30" s="101"/>
      <c r="X30" s="101"/>
    </row>
    <row r="31" spans="2:24" s="122" customFormat="1" ht="17.25" customHeight="1">
      <c r="B31" s="123" t="s">
        <v>111</v>
      </c>
      <c r="C31" s="124"/>
      <c r="D31" s="125" t="s">
        <v>112</v>
      </c>
      <c r="E31" s="126">
        <v>2</v>
      </c>
      <c r="F31" s="126">
        <v>1</v>
      </c>
      <c r="G31" s="125"/>
      <c r="H31" s="126">
        <v>2</v>
      </c>
      <c r="I31" s="125" t="s">
        <v>115</v>
      </c>
      <c r="J31" s="126">
        <v>5</v>
      </c>
      <c r="K31" s="126">
        <v>1</v>
      </c>
      <c r="L31" s="132" t="s">
        <v>113</v>
      </c>
      <c r="M31" s="128" t="s">
        <v>24</v>
      </c>
      <c r="N31" s="129">
        <v>3000</v>
      </c>
      <c r="O31" s="129">
        <v>3250</v>
      </c>
      <c r="P31" s="130">
        <v>3168</v>
      </c>
      <c r="Q31" s="129">
        <v>4000</v>
      </c>
      <c r="R31" s="131">
        <f>Q31-N31</f>
        <v>1000</v>
      </c>
      <c r="S31" s="101"/>
      <c r="T31" s="101"/>
      <c r="U31" s="101"/>
      <c r="V31" s="101"/>
      <c r="W31" s="101"/>
      <c r="X31" s="101"/>
    </row>
    <row r="32" spans="2:24" ht="17.25" customHeight="1">
      <c r="B32" s="106" t="s">
        <v>111</v>
      </c>
      <c r="C32" s="114"/>
      <c r="D32" s="115" t="s">
        <v>112</v>
      </c>
      <c r="E32" s="116">
        <v>2</v>
      </c>
      <c r="F32" s="116">
        <v>1</v>
      </c>
      <c r="G32" s="115"/>
      <c r="H32" s="116">
        <v>2</v>
      </c>
      <c r="I32" s="115" t="s">
        <v>115</v>
      </c>
      <c r="J32" s="116">
        <v>5</v>
      </c>
      <c r="K32" s="116">
        <v>2</v>
      </c>
      <c r="L32" s="121"/>
      <c r="M32" s="118" t="s">
        <v>25</v>
      </c>
      <c r="N32" s="95">
        <f>N33</f>
        <v>1400</v>
      </c>
      <c r="O32" s="95">
        <f>O33</f>
        <v>1600</v>
      </c>
      <c r="P32" s="99">
        <f>P33</f>
        <v>1440</v>
      </c>
      <c r="Q32" s="95">
        <f>Q33</f>
        <v>2000</v>
      </c>
      <c r="R32" s="119">
        <f>R33</f>
        <v>600</v>
      </c>
      <c r="S32" s="101"/>
      <c r="T32" s="101"/>
      <c r="U32" s="101"/>
      <c r="V32" s="101"/>
      <c r="W32" s="101"/>
      <c r="X32" s="101"/>
    </row>
    <row r="33" spans="2:24" s="122" customFormat="1" ht="17.25" customHeight="1">
      <c r="B33" s="123" t="s">
        <v>111</v>
      </c>
      <c r="C33" s="124"/>
      <c r="D33" s="125" t="s">
        <v>112</v>
      </c>
      <c r="E33" s="126">
        <v>2</v>
      </c>
      <c r="F33" s="126">
        <v>1</v>
      </c>
      <c r="G33" s="125"/>
      <c r="H33" s="126">
        <v>2</v>
      </c>
      <c r="I33" s="125" t="s">
        <v>115</v>
      </c>
      <c r="J33" s="126">
        <v>5</v>
      </c>
      <c r="K33" s="126">
        <v>2</v>
      </c>
      <c r="L33" s="132" t="s">
        <v>113</v>
      </c>
      <c r="M33" s="128" t="s">
        <v>25</v>
      </c>
      <c r="N33" s="129">
        <v>1400</v>
      </c>
      <c r="O33" s="129">
        <v>1600</v>
      </c>
      <c r="P33" s="130">
        <v>1440</v>
      </c>
      <c r="Q33" s="129">
        <v>2000</v>
      </c>
      <c r="R33" s="131">
        <f>Q33-N33</f>
        <v>600</v>
      </c>
      <c r="S33" s="101"/>
      <c r="T33" s="101"/>
      <c r="U33" s="101"/>
      <c r="V33" s="101"/>
      <c r="W33" s="101"/>
      <c r="X33" s="101"/>
    </row>
    <row r="34" spans="2:24" s="122" customFormat="1" ht="17.25" customHeight="1">
      <c r="B34" s="106" t="s">
        <v>111</v>
      </c>
      <c r="C34" s="114"/>
      <c r="D34" s="115" t="s">
        <v>112</v>
      </c>
      <c r="E34" s="116">
        <v>2</v>
      </c>
      <c r="F34" s="116">
        <v>1</v>
      </c>
      <c r="G34" s="115"/>
      <c r="H34" s="116">
        <v>2</v>
      </c>
      <c r="I34" s="115" t="s">
        <v>116</v>
      </c>
      <c r="J34" s="116"/>
      <c r="K34" s="116"/>
      <c r="L34" s="121"/>
      <c r="M34" s="118" t="s">
        <v>26</v>
      </c>
      <c r="N34" s="95">
        <f>N35+N55+N60+N68+N82+N86+N100</f>
        <v>633300</v>
      </c>
      <c r="O34" s="95">
        <f>O35+O55+O60+O68+O82+O86+O100</f>
        <v>731150</v>
      </c>
      <c r="P34" s="95">
        <f>P35+P55+P60+P68+P82+P86+P100</f>
        <v>531208.84</v>
      </c>
      <c r="Q34" s="95">
        <f>Q35+Q55+Q60+Q68+Q82+Q86+Q100</f>
        <v>859000</v>
      </c>
      <c r="R34" s="225">
        <f>R35+R55+R60+R68+R82+R86+R100</f>
        <v>225700</v>
      </c>
      <c r="S34" s="97">
        <f>Q34-R34</f>
        <v>633300</v>
      </c>
      <c r="T34" s="101"/>
      <c r="U34" s="101"/>
      <c r="V34" s="101"/>
      <c r="W34" s="101"/>
      <c r="X34" s="101"/>
    </row>
    <row r="35" spans="2:24" ht="17.25" customHeight="1">
      <c r="B35" s="106" t="s">
        <v>111</v>
      </c>
      <c r="C35" s="136"/>
      <c r="D35" s="115" t="s">
        <v>112</v>
      </c>
      <c r="E35" s="116">
        <v>2</v>
      </c>
      <c r="F35" s="116">
        <v>1</v>
      </c>
      <c r="G35" s="115"/>
      <c r="H35" s="116">
        <v>2</v>
      </c>
      <c r="I35" s="137">
        <v>3</v>
      </c>
      <c r="J35" s="138">
        <v>2</v>
      </c>
      <c r="K35" s="138"/>
      <c r="L35" s="117"/>
      <c r="M35" s="139" t="s">
        <v>27</v>
      </c>
      <c r="N35" s="95">
        <f>N36+N41+N44+N47+N49+N52</f>
        <v>138900</v>
      </c>
      <c r="O35" s="95">
        <f>O36+O41+O44+O47+O49+O52</f>
        <v>115950</v>
      </c>
      <c r="P35" s="99">
        <f>P36+P41+P44+P47+P49+P52</f>
        <v>64416.36</v>
      </c>
      <c r="Q35" s="95">
        <f>Q36+Q41+Q44+Q47+Q49+Q52</f>
        <v>111500</v>
      </c>
      <c r="R35" s="119">
        <f>R36+R41+R44+R47+R49+R52</f>
        <v>-27400</v>
      </c>
      <c r="S35" s="101"/>
      <c r="T35" s="101"/>
      <c r="U35" s="101"/>
      <c r="V35" s="101"/>
      <c r="W35" s="101"/>
      <c r="X35" s="101"/>
    </row>
    <row r="36" spans="2:24" ht="17.25" customHeight="1">
      <c r="B36" s="106" t="s">
        <v>111</v>
      </c>
      <c r="C36" s="136"/>
      <c r="D36" s="115" t="s">
        <v>112</v>
      </c>
      <c r="E36" s="116">
        <v>2</v>
      </c>
      <c r="F36" s="116">
        <v>1</v>
      </c>
      <c r="G36" s="115"/>
      <c r="H36" s="116">
        <v>2</v>
      </c>
      <c r="I36" s="137">
        <v>3</v>
      </c>
      <c r="J36" s="138">
        <v>2</v>
      </c>
      <c r="K36" s="138">
        <v>1</v>
      </c>
      <c r="L36" s="117"/>
      <c r="M36" s="139" t="s">
        <v>28</v>
      </c>
      <c r="N36" s="95">
        <f>SUM(N37:N40)</f>
        <v>29500</v>
      </c>
      <c r="O36" s="95">
        <f>SUM(O37:O40)</f>
        <v>29500</v>
      </c>
      <c r="P36" s="99">
        <f>SUM(P37:P40)</f>
        <v>16860.53</v>
      </c>
      <c r="Q36" s="95">
        <f>SUM(Q37:Q40)</f>
        <v>26500</v>
      </c>
      <c r="R36" s="119">
        <f>SUM(R37:R40)</f>
        <v>-3000</v>
      </c>
      <c r="S36" s="101"/>
      <c r="T36" s="101"/>
      <c r="U36" s="101"/>
      <c r="V36" s="101"/>
      <c r="W36" s="101"/>
      <c r="X36" s="101"/>
    </row>
    <row r="37" spans="2:24" s="122" customFormat="1" ht="17.25" customHeight="1">
      <c r="B37" s="123" t="s">
        <v>111</v>
      </c>
      <c r="C37" s="140"/>
      <c r="D37" s="125" t="s">
        <v>112</v>
      </c>
      <c r="E37" s="126">
        <v>2</v>
      </c>
      <c r="F37" s="126">
        <v>1</v>
      </c>
      <c r="G37" s="125"/>
      <c r="H37" s="126">
        <v>2</v>
      </c>
      <c r="I37" s="141">
        <v>3</v>
      </c>
      <c r="J37" s="142">
        <v>2</v>
      </c>
      <c r="K37" s="142">
        <v>1</v>
      </c>
      <c r="L37" s="127">
        <v>1</v>
      </c>
      <c r="M37" s="143" t="s">
        <v>29</v>
      </c>
      <c r="N37" s="129">
        <v>23000</v>
      </c>
      <c r="O37" s="129">
        <v>23000</v>
      </c>
      <c r="P37" s="130">
        <v>14729.13</v>
      </c>
      <c r="Q37" s="129">
        <v>20000</v>
      </c>
      <c r="R37" s="131">
        <f>Q37-N37</f>
        <v>-3000</v>
      </c>
      <c r="S37" s="101" t="s">
        <v>144</v>
      </c>
      <c r="T37" s="101"/>
      <c r="U37" s="101"/>
      <c r="V37" s="101"/>
      <c r="W37" s="101"/>
      <c r="X37" s="101"/>
    </row>
    <row r="38" spans="2:24" s="122" customFormat="1" ht="17.25" customHeight="1">
      <c r="B38" s="123" t="s">
        <v>111</v>
      </c>
      <c r="C38" s="140"/>
      <c r="D38" s="125" t="s">
        <v>112</v>
      </c>
      <c r="E38" s="126">
        <v>2</v>
      </c>
      <c r="F38" s="126">
        <v>1</v>
      </c>
      <c r="G38" s="125"/>
      <c r="H38" s="126">
        <v>2</v>
      </c>
      <c r="I38" s="141">
        <v>3</v>
      </c>
      <c r="J38" s="142">
        <v>2</v>
      </c>
      <c r="K38" s="142">
        <v>1</v>
      </c>
      <c r="L38" s="127">
        <v>2</v>
      </c>
      <c r="M38" s="143" t="s">
        <v>30</v>
      </c>
      <c r="N38" s="129">
        <v>1500</v>
      </c>
      <c r="O38" s="129">
        <v>1500</v>
      </c>
      <c r="P38" s="130">
        <v>176</v>
      </c>
      <c r="Q38" s="129">
        <v>1500</v>
      </c>
      <c r="R38" s="131">
        <f>Q38-N38</f>
        <v>0</v>
      </c>
      <c r="S38" s="101"/>
      <c r="T38" s="101"/>
      <c r="U38" s="101"/>
      <c r="V38" s="101"/>
      <c r="W38" s="101"/>
      <c r="X38" s="101"/>
    </row>
    <row r="39" spans="2:24" s="122" customFormat="1" ht="17.25" customHeight="1">
      <c r="B39" s="123" t="s">
        <v>111</v>
      </c>
      <c r="C39" s="140"/>
      <c r="D39" s="125" t="s">
        <v>112</v>
      </c>
      <c r="E39" s="126">
        <v>2</v>
      </c>
      <c r="F39" s="126">
        <v>1</v>
      </c>
      <c r="G39" s="125"/>
      <c r="H39" s="126">
        <v>2</v>
      </c>
      <c r="I39" s="141">
        <v>3</v>
      </c>
      <c r="J39" s="142">
        <v>2</v>
      </c>
      <c r="K39" s="142">
        <v>1</v>
      </c>
      <c r="L39" s="127">
        <v>3</v>
      </c>
      <c r="M39" s="143" t="s">
        <v>31</v>
      </c>
      <c r="N39" s="129">
        <v>2500</v>
      </c>
      <c r="O39" s="129">
        <v>2500</v>
      </c>
      <c r="P39" s="130">
        <v>1445</v>
      </c>
      <c r="Q39" s="129">
        <v>2500</v>
      </c>
      <c r="R39" s="131">
        <f>Q39-N39</f>
        <v>0</v>
      </c>
      <c r="S39" s="101" t="s">
        <v>145</v>
      </c>
      <c r="T39" s="101"/>
      <c r="U39" s="101"/>
      <c r="V39" s="101"/>
      <c r="W39" s="101"/>
      <c r="X39" s="101"/>
    </row>
    <row r="40" spans="2:24" s="122" customFormat="1" ht="17.25" customHeight="1">
      <c r="B40" s="123" t="s">
        <v>111</v>
      </c>
      <c r="C40" s="140"/>
      <c r="D40" s="125" t="s">
        <v>112</v>
      </c>
      <c r="E40" s="126">
        <v>2</v>
      </c>
      <c r="F40" s="126">
        <v>1</v>
      </c>
      <c r="G40" s="125"/>
      <c r="H40" s="126">
        <v>2</v>
      </c>
      <c r="I40" s="141">
        <v>3</v>
      </c>
      <c r="J40" s="142">
        <v>2</v>
      </c>
      <c r="K40" s="142">
        <v>1</v>
      </c>
      <c r="L40" s="127">
        <v>5</v>
      </c>
      <c r="M40" s="143" t="s">
        <v>32</v>
      </c>
      <c r="N40" s="129">
        <v>2500</v>
      </c>
      <c r="O40" s="129">
        <v>2500</v>
      </c>
      <c r="P40" s="130">
        <v>510.4</v>
      </c>
      <c r="Q40" s="129">
        <v>2500</v>
      </c>
      <c r="R40" s="131">
        <f>Q40-N40</f>
        <v>0</v>
      </c>
      <c r="S40" s="101" t="s">
        <v>146</v>
      </c>
      <c r="T40" s="101"/>
      <c r="U40" s="101"/>
      <c r="V40" s="101"/>
      <c r="W40" s="101"/>
      <c r="X40" s="101"/>
    </row>
    <row r="41" spans="2:24" ht="17.25" customHeight="1">
      <c r="B41" s="106" t="s">
        <v>111</v>
      </c>
      <c r="C41" s="136"/>
      <c r="D41" s="115" t="s">
        <v>112</v>
      </c>
      <c r="E41" s="116">
        <v>2</v>
      </c>
      <c r="F41" s="116">
        <v>1</v>
      </c>
      <c r="G41" s="115"/>
      <c r="H41" s="116">
        <v>2</v>
      </c>
      <c r="I41" s="137">
        <v>3</v>
      </c>
      <c r="J41" s="138">
        <v>2</v>
      </c>
      <c r="K41" s="138">
        <v>2</v>
      </c>
      <c r="L41" s="117"/>
      <c r="M41" s="139" t="s">
        <v>33</v>
      </c>
      <c r="N41" s="95">
        <f>SUM(N42:N43)</f>
        <v>7900</v>
      </c>
      <c r="O41" s="95">
        <f>SUM(O42:O43)</f>
        <v>7900</v>
      </c>
      <c r="P41" s="99">
        <f>SUM(P42:P43)</f>
        <v>2177.17</v>
      </c>
      <c r="Q41" s="95">
        <f>SUM(Q42:Q43)</f>
        <v>4000</v>
      </c>
      <c r="R41" s="119">
        <f>SUM(R42:R43)</f>
        <v>-3900</v>
      </c>
      <c r="S41" s="101"/>
      <c r="T41" s="101"/>
      <c r="U41" s="101"/>
      <c r="V41" s="101"/>
      <c r="W41" s="101"/>
      <c r="X41" s="101"/>
    </row>
    <row r="42" spans="2:24" s="122" customFormat="1" ht="17.25" customHeight="1">
      <c r="B42" s="123" t="s">
        <v>111</v>
      </c>
      <c r="C42" s="140"/>
      <c r="D42" s="125" t="s">
        <v>112</v>
      </c>
      <c r="E42" s="126">
        <v>2</v>
      </c>
      <c r="F42" s="126">
        <v>1</v>
      </c>
      <c r="G42" s="125"/>
      <c r="H42" s="126">
        <v>2</v>
      </c>
      <c r="I42" s="141">
        <v>3</v>
      </c>
      <c r="J42" s="142">
        <v>2</v>
      </c>
      <c r="K42" s="142">
        <v>2</v>
      </c>
      <c r="L42" s="127">
        <v>1</v>
      </c>
      <c r="M42" s="143" t="s">
        <v>131</v>
      </c>
      <c r="N42" s="129">
        <v>1900</v>
      </c>
      <c r="O42" s="129">
        <v>1900</v>
      </c>
      <c r="P42" s="130">
        <v>500</v>
      </c>
      <c r="Q42" s="129">
        <v>1000</v>
      </c>
      <c r="R42" s="131">
        <f>Q42-N42</f>
        <v>-900</v>
      </c>
      <c r="S42" s="101" t="s">
        <v>147</v>
      </c>
      <c r="T42" s="101"/>
      <c r="U42" s="101"/>
      <c r="V42" s="101"/>
      <c r="W42" s="101"/>
      <c r="X42" s="101"/>
    </row>
    <row r="43" spans="2:24" s="122" customFormat="1" ht="17.25" customHeight="1">
      <c r="B43" s="123" t="s">
        <v>111</v>
      </c>
      <c r="C43" s="140"/>
      <c r="D43" s="125" t="s">
        <v>112</v>
      </c>
      <c r="E43" s="126">
        <v>2</v>
      </c>
      <c r="F43" s="126">
        <v>1</v>
      </c>
      <c r="G43" s="125"/>
      <c r="H43" s="126">
        <v>2</v>
      </c>
      <c r="I43" s="141">
        <v>3</v>
      </c>
      <c r="J43" s="142">
        <v>2</v>
      </c>
      <c r="K43" s="142">
        <v>2</v>
      </c>
      <c r="L43" s="127">
        <v>2</v>
      </c>
      <c r="M43" s="143" t="s">
        <v>34</v>
      </c>
      <c r="N43" s="129">
        <v>6000</v>
      </c>
      <c r="O43" s="129">
        <v>6000</v>
      </c>
      <c r="P43" s="130">
        <v>1677.17</v>
      </c>
      <c r="Q43" s="129">
        <v>3000</v>
      </c>
      <c r="R43" s="131">
        <f>Q43-N43</f>
        <v>-3000</v>
      </c>
      <c r="S43" s="101" t="s">
        <v>148</v>
      </c>
      <c r="T43" s="101"/>
      <c r="U43" s="101"/>
      <c r="V43" s="101"/>
      <c r="W43" s="101"/>
      <c r="X43" s="101"/>
    </row>
    <row r="44" spans="2:24" ht="17.25" customHeight="1">
      <c r="B44" s="106" t="s">
        <v>111</v>
      </c>
      <c r="C44" s="136"/>
      <c r="D44" s="115" t="s">
        <v>112</v>
      </c>
      <c r="E44" s="116">
        <v>2</v>
      </c>
      <c r="F44" s="116">
        <v>1</v>
      </c>
      <c r="G44" s="115"/>
      <c r="H44" s="116">
        <v>2</v>
      </c>
      <c r="I44" s="137">
        <v>3</v>
      </c>
      <c r="J44" s="138">
        <v>2</v>
      </c>
      <c r="K44" s="138">
        <v>3</v>
      </c>
      <c r="L44" s="117"/>
      <c r="M44" s="139" t="s">
        <v>35</v>
      </c>
      <c r="N44" s="95">
        <f>SUM(N45:N46)</f>
        <v>60500</v>
      </c>
      <c r="O44" s="95">
        <f>SUM(O45:O46)</f>
        <v>45550</v>
      </c>
      <c r="P44" s="99">
        <f>SUM(P45:P46)</f>
        <v>32120.89</v>
      </c>
      <c r="Q44" s="95">
        <f>SUM(Q45:Q46)</f>
        <v>60000</v>
      </c>
      <c r="R44" s="119">
        <f>SUM(R45:R46)</f>
        <v>-500</v>
      </c>
      <c r="S44" s="101"/>
      <c r="T44" s="101"/>
      <c r="U44" s="101"/>
      <c r="V44" s="101"/>
      <c r="W44" s="101"/>
      <c r="X44" s="101"/>
    </row>
    <row r="45" spans="2:24" s="122" customFormat="1" ht="17.25" customHeight="1">
      <c r="B45" s="123" t="s">
        <v>111</v>
      </c>
      <c r="C45" s="140"/>
      <c r="D45" s="125" t="s">
        <v>112</v>
      </c>
      <c r="E45" s="126">
        <v>2</v>
      </c>
      <c r="F45" s="126">
        <v>1</v>
      </c>
      <c r="G45" s="125"/>
      <c r="H45" s="126">
        <v>2</v>
      </c>
      <c r="I45" s="141">
        <v>3</v>
      </c>
      <c r="J45" s="142">
        <v>2</v>
      </c>
      <c r="K45" s="142">
        <v>3</v>
      </c>
      <c r="L45" s="127">
        <v>2</v>
      </c>
      <c r="M45" s="143" t="s">
        <v>36</v>
      </c>
      <c r="N45" s="129">
        <v>60000</v>
      </c>
      <c r="O45" s="129">
        <v>45050</v>
      </c>
      <c r="P45" s="130">
        <v>32120.89</v>
      </c>
      <c r="Q45" s="129">
        <v>60000</v>
      </c>
      <c r="R45" s="131">
        <f>Q45-N45</f>
        <v>0</v>
      </c>
      <c r="S45" s="101"/>
      <c r="T45" s="101"/>
      <c r="U45" s="101"/>
      <c r="V45" s="101"/>
      <c r="W45" s="101"/>
      <c r="X45" s="101"/>
    </row>
    <row r="46" spans="2:24" s="122" customFormat="1" ht="17.25" customHeight="1">
      <c r="B46" s="123" t="s">
        <v>111</v>
      </c>
      <c r="C46" s="140"/>
      <c r="D46" s="125" t="s">
        <v>112</v>
      </c>
      <c r="E46" s="126">
        <v>2</v>
      </c>
      <c r="F46" s="126">
        <v>1</v>
      </c>
      <c r="G46" s="125"/>
      <c r="H46" s="126">
        <v>2</v>
      </c>
      <c r="I46" s="141">
        <v>3</v>
      </c>
      <c r="J46" s="142">
        <v>2</v>
      </c>
      <c r="K46" s="142">
        <v>3</v>
      </c>
      <c r="L46" s="127">
        <v>3</v>
      </c>
      <c r="M46" s="143" t="s">
        <v>37</v>
      </c>
      <c r="N46" s="129">
        <v>500</v>
      </c>
      <c r="O46" s="129">
        <v>500</v>
      </c>
      <c r="P46" s="130">
        <v>0</v>
      </c>
      <c r="Q46" s="129">
        <v>0</v>
      </c>
      <c r="R46" s="131">
        <f>Q46-N46</f>
        <v>-500</v>
      </c>
      <c r="S46" s="101" t="s">
        <v>149</v>
      </c>
      <c r="T46" s="101"/>
      <c r="U46" s="101"/>
      <c r="V46" s="101"/>
      <c r="W46" s="101"/>
      <c r="X46" s="101"/>
    </row>
    <row r="47" spans="2:24" ht="17.25" customHeight="1">
      <c r="B47" s="106" t="s">
        <v>111</v>
      </c>
      <c r="C47" s="136"/>
      <c r="D47" s="115" t="s">
        <v>112</v>
      </c>
      <c r="E47" s="116">
        <v>2</v>
      </c>
      <c r="F47" s="116">
        <v>1</v>
      </c>
      <c r="G47" s="115"/>
      <c r="H47" s="116">
        <v>2</v>
      </c>
      <c r="I47" s="137">
        <v>3</v>
      </c>
      <c r="J47" s="138">
        <v>2</v>
      </c>
      <c r="K47" s="138">
        <v>4</v>
      </c>
      <c r="L47" s="117"/>
      <c r="M47" s="139" t="s">
        <v>38</v>
      </c>
      <c r="N47" s="95">
        <f>N48</f>
        <v>500</v>
      </c>
      <c r="O47" s="95">
        <f>O48</f>
        <v>1500</v>
      </c>
      <c r="P47" s="99">
        <f>P48</f>
        <v>894</v>
      </c>
      <c r="Q47" s="95">
        <f>Q48</f>
        <v>500</v>
      </c>
      <c r="R47" s="119">
        <f>R48</f>
        <v>0</v>
      </c>
      <c r="S47" s="101"/>
      <c r="T47" s="101"/>
      <c r="U47" s="101"/>
      <c r="V47" s="101"/>
      <c r="W47" s="101"/>
      <c r="X47" s="101"/>
    </row>
    <row r="48" spans="2:24" s="122" customFormat="1" ht="17.25" customHeight="1">
      <c r="B48" s="123" t="s">
        <v>111</v>
      </c>
      <c r="C48" s="140"/>
      <c r="D48" s="125" t="s">
        <v>112</v>
      </c>
      <c r="E48" s="126">
        <v>2</v>
      </c>
      <c r="F48" s="126">
        <v>1</v>
      </c>
      <c r="G48" s="125"/>
      <c r="H48" s="126">
        <v>2</v>
      </c>
      <c r="I48" s="141">
        <v>3</v>
      </c>
      <c r="J48" s="142">
        <v>2</v>
      </c>
      <c r="K48" s="142">
        <v>4</v>
      </c>
      <c r="L48" s="127">
        <v>2</v>
      </c>
      <c r="M48" s="143" t="s">
        <v>39</v>
      </c>
      <c r="N48" s="129">
        <v>500</v>
      </c>
      <c r="O48" s="129">
        <v>1500</v>
      </c>
      <c r="P48" s="130">
        <v>894</v>
      </c>
      <c r="Q48" s="129">
        <v>500</v>
      </c>
      <c r="R48" s="131">
        <f>Q48-N48</f>
        <v>0</v>
      </c>
      <c r="S48" s="101"/>
      <c r="T48" s="101"/>
      <c r="U48" s="101"/>
      <c r="V48" s="101"/>
      <c r="W48" s="101"/>
      <c r="X48" s="101"/>
    </row>
    <row r="49" spans="2:24" ht="17.25" customHeight="1">
      <c r="B49" s="106" t="s">
        <v>111</v>
      </c>
      <c r="C49" s="136"/>
      <c r="D49" s="115" t="s">
        <v>112</v>
      </c>
      <c r="E49" s="116">
        <v>2</v>
      </c>
      <c r="F49" s="116">
        <v>1</v>
      </c>
      <c r="G49" s="115"/>
      <c r="H49" s="116">
        <v>2</v>
      </c>
      <c r="I49" s="137">
        <v>3</v>
      </c>
      <c r="J49" s="138">
        <v>2</v>
      </c>
      <c r="K49" s="138">
        <v>6</v>
      </c>
      <c r="L49" s="117"/>
      <c r="M49" s="139" t="s">
        <v>40</v>
      </c>
      <c r="N49" s="95">
        <f>N50+N51</f>
        <v>2500</v>
      </c>
      <c r="O49" s="95">
        <f>O50+O51</f>
        <v>2500</v>
      </c>
      <c r="P49" s="99">
        <f>P50+P51</f>
        <v>0</v>
      </c>
      <c r="Q49" s="95">
        <f>Q50+Q51</f>
        <v>2500</v>
      </c>
      <c r="R49" s="119">
        <f>R50+R51</f>
        <v>0</v>
      </c>
      <c r="S49" s="101"/>
      <c r="T49" s="101"/>
      <c r="U49" s="101"/>
      <c r="V49" s="101"/>
      <c r="W49" s="101"/>
      <c r="X49" s="101"/>
    </row>
    <row r="50" spans="2:24" s="122" customFormat="1" ht="17.25" customHeight="1">
      <c r="B50" s="123" t="s">
        <v>111</v>
      </c>
      <c r="C50" s="140"/>
      <c r="D50" s="125" t="s">
        <v>112</v>
      </c>
      <c r="E50" s="126">
        <v>2</v>
      </c>
      <c r="F50" s="126">
        <v>1</v>
      </c>
      <c r="G50" s="125"/>
      <c r="H50" s="126">
        <v>2</v>
      </c>
      <c r="I50" s="141">
        <v>3</v>
      </c>
      <c r="J50" s="142">
        <v>2</v>
      </c>
      <c r="K50" s="142">
        <v>6</v>
      </c>
      <c r="L50" s="127">
        <v>1</v>
      </c>
      <c r="M50" s="143" t="s">
        <v>41</v>
      </c>
      <c r="N50" s="129">
        <v>500</v>
      </c>
      <c r="O50" s="129">
        <v>500</v>
      </c>
      <c r="P50" s="130">
        <v>0</v>
      </c>
      <c r="Q50" s="129">
        <v>500</v>
      </c>
      <c r="R50" s="131">
        <f>Q50-N50</f>
        <v>0</v>
      </c>
      <c r="S50" s="101"/>
      <c r="T50" s="101"/>
      <c r="U50" s="101"/>
      <c r="V50" s="101"/>
      <c r="W50" s="101"/>
      <c r="X50" s="101"/>
    </row>
    <row r="51" spans="2:24" s="122" customFormat="1" ht="17.25" customHeight="1">
      <c r="B51" s="123" t="s">
        <v>111</v>
      </c>
      <c r="C51" s="140"/>
      <c r="D51" s="125" t="s">
        <v>112</v>
      </c>
      <c r="E51" s="126">
        <v>2</v>
      </c>
      <c r="F51" s="126">
        <v>1</v>
      </c>
      <c r="G51" s="125"/>
      <c r="H51" s="126">
        <v>2</v>
      </c>
      <c r="I51" s="141">
        <v>3</v>
      </c>
      <c r="J51" s="142">
        <v>2</v>
      </c>
      <c r="K51" s="142">
        <v>6</v>
      </c>
      <c r="L51" s="127">
        <v>90</v>
      </c>
      <c r="M51" s="143" t="s">
        <v>143</v>
      </c>
      <c r="N51" s="129">
        <v>2000</v>
      </c>
      <c r="O51" s="129">
        <v>2000</v>
      </c>
      <c r="P51" s="130">
        <v>0</v>
      </c>
      <c r="Q51" s="129">
        <v>2000</v>
      </c>
      <c r="R51" s="131">
        <f>Q51-N51</f>
        <v>0</v>
      </c>
      <c r="S51" s="101" t="s">
        <v>150</v>
      </c>
      <c r="T51" s="101"/>
      <c r="U51" s="101"/>
      <c r="V51" s="101"/>
      <c r="W51" s="101"/>
      <c r="X51" s="101"/>
    </row>
    <row r="52" spans="2:24" ht="17.25" customHeight="1">
      <c r="B52" s="106" t="s">
        <v>111</v>
      </c>
      <c r="C52" s="136"/>
      <c r="D52" s="115" t="s">
        <v>112</v>
      </c>
      <c r="E52" s="116">
        <v>2</v>
      </c>
      <c r="F52" s="116">
        <v>1</v>
      </c>
      <c r="G52" s="115"/>
      <c r="H52" s="116">
        <v>2</v>
      </c>
      <c r="I52" s="137">
        <v>3</v>
      </c>
      <c r="J52" s="138">
        <v>2</v>
      </c>
      <c r="K52" s="138">
        <v>9</v>
      </c>
      <c r="L52" s="117"/>
      <c r="M52" s="139" t="s">
        <v>42</v>
      </c>
      <c r="N52" s="95">
        <f>N53+N54</f>
        <v>38000</v>
      </c>
      <c r="O52" s="95">
        <f>O53+O54</f>
        <v>29000</v>
      </c>
      <c r="P52" s="99">
        <f>P53+P54</f>
        <v>12363.77</v>
      </c>
      <c r="Q52" s="95">
        <f>Q53+Q54</f>
        <v>18000</v>
      </c>
      <c r="R52" s="119">
        <f>R53+R54</f>
        <v>-20000</v>
      </c>
      <c r="S52" s="101"/>
      <c r="T52" s="101"/>
      <c r="U52" s="101"/>
      <c r="V52" s="101"/>
      <c r="W52" s="101"/>
      <c r="X52" s="101"/>
    </row>
    <row r="53" spans="2:24" s="122" customFormat="1" ht="17.25" customHeight="1">
      <c r="B53" s="123" t="s">
        <v>111</v>
      </c>
      <c r="C53" s="140"/>
      <c r="D53" s="125" t="s">
        <v>112</v>
      </c>
      <c r="E53" s="126">
        <v>2</v>
      </c>
      <c r="F53" s="126">
        <v>1</v>
      </c>
      <c r="G53" s="125"/>
      <c r="H53" s="126">
        <v>2</v>
      </c>
      <c r="I53" s="141">
        <v>3</v>
      </c>
      <c r="J53" s="142">
        <v>2</v>
      </c>
      <c r="K53" s="142">
        <v>9</v>
      </c>
      <c r="L53" s="127">
        <v>1</v>
      </c>
      <c r="M53" s="143" t="s">
        <v>117</v>
      </c>
      <c r="N53" s="144">
        <v>15000</v>
      </c>
      <c r="O53" s="144">
        <v>15000</v>
      </c>
      <c r="P53" s="145">
        <v>12004.5</v>
      </c>
      <c r="Q53" s="144">
        <v>3000</v>
      </c>
      <c r="R53" s="131">
        <f>Q53-N53</f>
        <v>-12000</v>
      </c>
      <c r="S53" s="101" t="s">
        <v>151</v>
      </c>
      <c r="T53" s="101"/>
      <c r="U53" s="101"/>
      <c r="V53" s="101"/>
      <c r="W53" s="101"/>
      <c r="X53" s="101"/>
    </row>
    <row r="54" spans="2:24" s="122" customFormat="1" ht="17.25" customHeight="1">
      <c r="B54" s="123" t="s">
        <v>111</v>
      </c>
      <c r="C54" s="140"/>
      <c r="D54" s="125" t="s">
        <v>112</v>
      </c>
      <c r="E54" s="126">
        <v>2</v>
      </c>
      <c r="F54" s="126">
        <v>1</v>
      </c>
      <c r="G54" s="125"/>
      <c r="H54" s="126">
        <v>2</v>
      </c>
      <c r="I54" s="141">
        <v>3</v>
      </c>
      <c r="J54" s="142">
        <v>2</v>
      </c>
      <c r="K54" s="142">
        <v>9</v>
      </c>
      <c r="L54" s="127">
        <v>90</v>
      </c>
      <c r="M54" s="143" t="s">
        <v>43</v>
      </c>
      <c r="N54" s="144">
        <v>23000</v>
      </c>
      <c r="O54" s="144">
        <v>14000</v>
      </c>
      <c r="P54" s="145">
        <v>359.27</v>
      </c>
      <c r="Q54" s="144">
        <v>15000</v>
      </c>
      <c r="R54" s="131">
        <f>Q54-N54</f>
        <v>-8000</v>
      </c>
      <c r="S54" s="101"/>
      <c r="T54" s="101"/>
      <c r="U54" s="101"/>
      <c r="V54" s="101"/>
      <c r="W54" s="101"/>
      <c r="X54" s="101"/>
    </row>
    <row r="55" spans="2:24" ht="17.25" customHeight="1">
      <c r="B55" s="106" t="s">
        <v>111</v>
      </c>
      <c r="C55" s="146"/>
      <c r="D55" s="115" t="s">
        <v>112</v>
      </c>
      <c r="E55" s="116">
        <v>2</v>
      </c>
      <c r="F55" s="116">
        <v>1</v>
      </c>
      <c r="G55" s="115"/>
      <c r="H55" s="116">
        <v>2</v>
      </c>
      <c r="I55" s="147">
        <v>3</v>
      </c>
      <c r="J55" s="148">
        <v>3</v>
      </c>
      <c r="K55" s="148"/>
      <c r="L55" s="110"/>
      <c r="M55" s="149" t="s">
        <v>44</v>
      </c>
      <c r="N55" s="94">
        <f>N56+N58</f>
        <v>4500</v>
      </c>
      <c r="O55" s="94">
        <f>O56+O58</f>
        <v>7500</v>
      </c>
      <c r="P55" s="94">
        <f>P56+P58</f>
        <v>4504.98</v>
      </c>
      <c r="Q55" s="94">
        <f>Q56+Q58</f>
        <v>5500</v>
      </c>
      <c r="R55" s="226">
        <f>R56+R58</f>
        <v>1000</v>
      </c>
      <c r="S55" s="101"/>
      <c r="T55" s="150"/>
      <c r="U55" s="101"/>
      <c r="V55" s="101"/>
      <c r="W55" s="101"/>
      <c r="X55" s="101"/>
    </row>
    <row r="56" spans="2:24" ht="17.25" customHeight="1">
      <c r="B56" s="106" t="s">
        <v>111</v>
      </c>
      <c r="C56" s="146"/>
      <c r="D56" s="115" t="s">
        <v>112</v>
      </c>
      <c r="E56" s="116">
        <v>2</v>
      </c>
      <c r="F56" s="116">
        <v>1</v>
      </c>
      <c r="G56" s="115"/>
      <c r="H56" s="116">
        <v>2</v>
      </c>
      <c r="I56" s="147">
        <v>3</v>
      </c>
      <c r="J56" s="148">
        <v>3</v>
      </c>
      <c r="K56" s="148">
        <v>1</v>
      </c>
      <c r="L56" s="110"/>
      <c r="M56" s="149" t="s">
        <v>45</v>
      </c>
      <c r="N56" s="94">
        <f>N57</f>
        <v>500</v>
      </c>
      <c r="O56" s="94">
        <f>O57</f>
        <v>500</v>
      </c>
      <c r="P56" s="98">
        <f>P57</f>
        <v>0</v>
      </c>
      <c r="Q56" s="94">
        <f>Q57</f>
        <v>500</v>
      </c>
      <c r="R56" s="112">
        <f>R57</f>
        <v>0</v>
      </c>
      <c r="S56" s="101"/>
      <c r="T56" s="101"/>
      <c r="U56" s="101"/>
      <c r="V56" s="101"/>
      <c r="W56" s="101"/>
      <c r="X56" s="101"/>
    </row>
    <row r="57" spans="2:24" s="122" customFormat="1" ht="17.25" customHeight="1">
      <c r="B57" s="123" t="s">
        <v>111</v>
      </c>
      <c r="C57" s="140"/>
      <c r="D57" s="125" t="s">
        <v>112</v>
      </c>
      <c r="E57" s="126">
        <v>2</v>
      </c>
      <c r="F57" s="126">
        <v>1</v>
      </c>
      <c r="G57" s="125"/>
      <c r="H57" s="126">
        <v>2</v>
      </c>
      <c r="I57" s="141">
        <v>3</v>
      </c>
      <c r="J57" s="142">
        <v>3</v>
      </c>
      <c r="K57" s="142">
        <v>1</v>
      </c>
      <c r="L57" s="127">
        <v>1</v>
      </c>
      <c r="M57" s="143" t="s">
        <v>45</v>
      </c>
      <c r="N57" s="129">
        <v>500</v>
      </c>
      <c r="O57" s="129">
        <v>500</v>
      </c>
      <c r="P57" s="130">
        <v>0</v>
      </c>
      <c r="Q57" s="129">
        <v>500</v>
      </c>
      <c r="R57" s="131">
        <f>Q57-N57</f>
        <v>0</v>
      </c>
      <c r="S57" s="101"/>
      <c r="T57" s="150"/>
      <c r="U57" s="101"/>
      <c r="V57" s="101"/>
      <c r="W57" s="101"/>
      <c r="X57" s="101"/>
    </row>
    <row r="58" spans="2:24" ht="17.25" customHeight="1">
      <c r="B58" s="106" t="s">
        <v>111</v>
      </c>
      <c r="C58" s="140"/>
      <c r="D58" s="115" t="s">
        <v>112</v>
      </c>
      <c r="E58" s="116">
        <v>2</v>
      </c>
      <c r="F58" s="116">
        <v>1</v>
      </c>
      <c r="G58" s="115"/>
      <c r="H58" s="116">
        <v>2</v>
      </c>
      <c r="I58" s="141">
        <v>3</v>
      </c>
      <c r="J58" s="142">
        <v>3</v>
      </c>
      <c r="K58" s="148">
        <v>3</v>
      </c>
      <c r="L58" s="110"/>
      <c r="M58" s="149" t="s">
        <v>159</v>
      </c>
      <c r="N58" s="95">
        <f>N59</f>
        <v>4000</v>
      </c>
      <c r="O58" s="95">
        <f>O59</f>
        <v>7000</v>
      </c>
      <c r="P58" s="99">
        <f>P59</f>
        <v>4504.98</v>
      </c>
      <c r="Q58" s="95">
        <f>Q59</f>
        <v>5000</v>
      </c>
      <c r="R58" s="119">
        <f>R59</f>
        <v>1000</v>
      </c>
      <c r="S58" s="101"/>
      <c r="T58" s="150"/>
      <c r="U58" s="101"/>
      <c r="V58" s="101"/>
      <c r="W58" s="101"/>
      <c r="X58" s="101"/>
    </row>
    <row r="59" spans="2:24" s="122" customFormat="1" ht="17.25" customHeight="1">
      <c r="B59" s="123" t="s">
        <v>111</v>
      </c>
      <c r="C59" s="140"/>
      <c r="D59" s="125" t="s">
        <v>112</v>
      </c>
      <c r="E59" s="126">
        <v>2</v>
      </c>
      <c r="F59" s="126">
        <v>1</v>
      </c>
      <c r="G59" s="125"/>
      <c r="H59" s="126">
        <v>2</v>
      </c>
      <c r="I59" s="141">
        <v>3</v>
      </c>
      <c r="J59" s="142">
        <v>3</v>
      </c>
      <c r="K59" s="142">
        <v>3</v>
      </c>
      <c r="L59" s="127">
        <v>1</v>
      </c>
      <c r="M59" s="151" t="s">
        <v>159</v>
      </c>
      <c r="N59" s="129">
        <v>4000</v>
      </c>
      <c r="O59" s="129">
        <v>7000</v>
      </c>
      <c r="P59" s="130">
        <v>4504.98</v>
      </c>
      <c r="Q59" s="129">
        <v>5000</v>
      </c>
      <c r="R59" s="131">
        <f>Q59-N59</f>
        <v>1000</v>
      </c>
      <c r="S59" s="101"/>
      <c r="T59" s="150"/>
      <c r="U59" s="101"/>
      <c r="V59" s="101"/>
      <c r="W59" s="101"/>
      <c r="X59" s="101"/>
    </row>
    <row r="60" spans="2:24" ht="17.25" customHeight="1">
      <c r="B60" s="106" t="s">
        <v>111</v>
      </c>
      <c r="C60" s="136"/>
      <c r="D60" s="115" t="s">
        <v>112</v>
      </c>
      <c r="E60" s="116">
        <v>2</v>
      </c>
      <c r="F60" s="116">
        <v>1</v>
      </c>
      <c r="G60" s="115"/>
      <c r="H60" s="116">
        <v>2</v>
      </c>
      <c r="I60" s="137">
        <v>3</v>
      </c>
      <c r="J60" s="138">
        <v>4</v>
      </c>
      <c r="K60" s="138"/>
      <c r="L60" s="117"/>
      <c r="M60" s="139" t="s">
        <v>46</v>
      </c>
      <c r="N60" s="95">
        <f>N61+N65</f>
        <v>54000</v>
      </c>
      <c r="O60" s="95">
        <f>O61+O65</f>
        <v>51200</v>
      </c>
      <c r="P60" s="99">
        <f>P61+P65</f>
        <v>22676.149999999998</v>
      </c>
      <c r="Q60" s="95">
        <f>Q61+Q65</f>
        <v>104000</v>
      </c>
      <c r="R60" s="119">
        <f>R61+R65</f>
        <v>50000</v>
      </c>
      <c r="S60" s="101"/>
      <c r="T60" s="101"/>
      <c r="U60" s="101"/>
      <c r="V60" s="152"/>
      <c r="W60" s="101"/>
      <c r="X60" s="101"/>
    </row>
    <row r="61" spans="2:24" ht="17.25" customHeight="1">
      <c r="B61" s="106" t="s">
        <v>111</v>
      </c>
      <c r="C61" s="136"/>
      <c r="D61" s="115" t="s">
        <v>112</v>
      </c>
      <c r="E61" s="116">
        <v>2</v>
      </c>
      <c r="F61" s="116">
        <v>1</v>
      </c>
      <c r="G61" s="115"/>
      <c r="H61" s="116">
        <v>2</v>
      </c>
      <c r="I61" s="137">
        <v>3</v>
      </c>
      <c r="J61" s="138">
        <v>4</v>
      </c>
      <c r="K61" s="138">
        <v>2</v>
      </c>
      <c r="L61" s="117"/>
      <c r="M61" s="139" t="s">
        <v>47</v>
      </c>
      <c r="N61" s="95">
        <f>SUM(N62:N64)</f>
        <v>33000</v>
      </c>
      <c r="O61" s="95">
        <f>SUM(O62:O64)</f>
        <v>30200</v>
      </c>
      <c r="P61" s="99">
        <f>SUM(P62:P64)</f>
        <v>2852.34</v>
      </c>
      <c r="Q61" s="95">
        <f>SUM(Q62:Q64)</f>
        <v>78000</v>
      </c>
      <c r="R61" s="119">
        <f>SUM(R62:R64)</f>
        <v>45000</v>
      </c>
      <c r="S61" s="101"/>
      <c r="T61" s="101"/>
      <c r="U61" s="101"/>
      <c r="V61" s="101"/>
      <c r="W61" s="101"/>
      <c r="X61" s="101"/>
    </row>
    <row r="62" spans="2:24" s="122" customFormat="1" ht="17.25" customHeight="1">
      <c r="B62" s="123" t="s">
        <v>111</v>
      </c>
      <c r="C62" s="140"/>
      <c r="D62" s="125" t="s">
        <v>112</v>
      </c>
      <c r="E62" s="126">
        <v>2</v>
      </c>
      <c r="F62" s="126">
        <v>1</v>
      </c>
      <c r="G62" s="125"/>
      <c r="H62" s="126">
        <v>2</v>
      </c>
      <c r="I62" s="141">
        <v>3</v>
      </c>
      <c r="J62" s="142">
        <v>4</v>
      </c>
      <c r="K62" s="142">
        <v>2</v>
      </c>
      <c r="L62" s="127">
        <v>2</v>
      </c>
      <c r="M62" s="143" t="s">
        <v>48</v>
      </c>
      <c r="N62" s="129">
        <v>18000</v>
      </c>
      <c r="O62" s="129">
        <f>N62+0</f>
        <v>18000</v>
      </c>
      <c r="P62" s="130">
        <v>0</v>
      </c>
      <c r="Q62" s="129">
        <v>18000</v>
      </c>
      <c r="R62" s="131">
        <f>Q62-N62</f>
        <v>0</v>
      </c>
      <c r="S62" s="101" t="s">
        <v>152</v>
      </c>
      <c r="T62" s="101"/>
      <c r="U62" s="101"/>
      <c r="V62" s="101"/>
      <c r="W62" s="101"/>
      <c r="X62" s="101"/>
    </row>
    <row r="63" spans="2:24" s="122" customFormat="1" ht="17.25" customHeight="1">
      <c r="B63" s="123" t="s">
        <v>111</v>
      </c>
      <c r="C63" s="140"/>
      <c r="D63" s="125" t="s">
        <v>112</v>
      </c>
      <c r="E63" s="126">
        <v>2</v>
      </c>
      <c r="F63" s="126">
        <v>1</v>
      </c>
      <c r="G63" s="125"/>
      <c r="H63" s="126">
        <v>2</v>
      </c>
      <c r="I63" s="141">
        <v>3</v>
      </c>
      <c r="J63" s="142">
        <v>4</v>
      </c>
      <c r="K63" s="142">
        <v>2</v>
      </c>
      <c r="L63" s="127">
        <v>5</v>
      </c>
      <c r="M63" s="143" t="s">
        <v>49</v>
      </c>
      <c r="N63" s="129">
        <v>10000</v>
      </c>
      <c r="O63" s="129">
        <v>7200</v>
      </c>
      <c r="P63" s="130">
        <v>2549.3</v>
      </c>
      <c r="Q63" s="129">
        <v>10000</v>
      </c>
      <c r="R63" s="131">
        <f>Q63-N63</f>
        <v>0</v>
      </c>
      <c r="S63" s="101"/>
      <c r="T63" s="101"/>
      <c r="U63" s="101"/>
      <c r="V63" s="101"/>
      <c r="W63" s="101"/>
      <c r="X63" s="101"/>
    </row>
    <row r="64" spans="2:24" s="122" customFormat="1" ht="17.25" customHeight="1">
      <c r="B64" s="123" t="s">
        <v>111</v>
      </c>
      <c r="C64" s="140"/>
      <c r="D64" s="125" t="s">
        <v>112</v>
      </c>
      <c r="E64" s="126">
        <v>2</v>
      </c>
      <c r="F64" s="126">
        <v>1</v>
      </c>
      <c r="G64" s="125"/>
      <c r="H64" s="126">
        <v>2</v>
      </c>
      <c r="I64" s="141">
        <v>3</v>
      </c>
      <c r="J64" s="142">
        <v>4</v>
      </c>
      <c r="K64" s="142">
        <v>2</v>
      </c>
      <c r="L64" s="127">
        <v>90</v>
      </c>
      <c r="M64" s="143" t="s">
        <v>50</v>
      </c>
      <c r="N64" s="129">
        <v>5000</v>
      </c>
      <c r="O64" s="129">
        <f>N64+0</f>
        <v>5000</v>
      </c>
      <c r="P64" s="130">
        <v>303.04</v>
      </c>
      <c r="Q64" s="129">
        <v>50000</v>
      </c>
      <c r="R64" s="131">
        <f>Q64-N64</f>
        <v>45000</v>
      </c>
      <c r="S64" s="101"/>
      <c r="T64" s="101"/>
      <c r="U64" s="101"/>
      <c r="V64" s="101"/>
      <c r="W64" s="101"/>
      <c r="X64" s="101"/>
    </row>
    <row r="65" spans="2:24" ht="17.25" customHeight="1">
      <c r="B65" s="106" t="s">
        <v>111</v>
      </c>
      <c r="C65" s="140"/>
      <c r="D65" s="115" t="s">
        <v>112</v>
      </c>
      <c r="E65" s="116">
        <v>2</v>
      </c>
      <c r="F65" s="116">
        <v>1</v>
      </c>
      <c r="G65" s="115"/>
      <c r="H65" s="116">
        <v>2</v>
      </c>
      <c r="I65" s="141">
        <v>3</v>
      </c>
      <c r="J65" s="142">
        <v>4</v>
      </c>
      <c r="K65" s="142">
        <v>3</v>
      </c>
      <c r="L65" s="127"/>
      <c r="M65" s="139" t="s">
        <v>128</v>
      </c>
      <c r="N65" s="95">
        <f>N66+N67</f>
        <v>21000</v>
      </c>
      <c r="O65" s="95">
        <f>O66+O67</f>
        <v>21000</v>
      </c>
      <c r="P65" s="99">
        <f>P66+P67</f>
        <v>19823.809999999998</v>
      </c>
      <c r="Q65" s="95">
        <f>Q66+Q67</f>
        <v>26000</v>
      </c>
      <c r="R65" s="119">
        <f>R66+R67</f>
        <v>5000</v>
      </c>
      <c r="S65" s="153"/>
      <c r="T65" s="101"/>
      <c r="U65" s="101"/>
      <c r="V65" s="101"/>
      <c r="W65" s="101"/>
      <c r="X65" s="101"/>
    </row>
    <row r="66" spans="2:24" s="122" customFormat="1" ht="17.25" customHeight="1">
      <c r="B66" s="123" t="s">
        <v>111</v>
      </c>
      <c r="C66" s="140"/>
      <c r="D66" s="125" t="s">
        <v>112</v>
      </c>
      <c r="E66" s="126">
        <v>2</v>
      </c>
      <c r="F66" s="126">
        <v>1</v>
      </c>
      <c r="G66" s="125"/>
      <c r="H66" s="126">
        <v>2</v>
      </c>
      <c r="I66" s="141">
        <v>3</v>
      </c>
      <c r="J66" s="142">
        <v>4</v>
      </c>
      <c r="K66" s="142">
        <v>3</v>
      </c>
      <c r="L66" s="127">
        <v>1</v>
      </c>
      <c r="M66" s="143" t="s">
        <v>132</v>
      </c>
      <c r="N66" s="129">
        <v>1000</v>
      </c>
      <c r="O66" s="129">
        <v>1000</v>
      </c>
      <c r="P66" s="130">
        <v>454.26</v>
      </c>
      <c r="Q66" s="129">
        <v>1000</v>
      </c>
      <c r="R66" s="131">
        <f>Q66-N66</f>
        <v>0</v>
      </c>
      <c r="S66" s="101" t="s">
        <v>153</v>
      </c>
      <c r="T66" s="101"/>
      <c r="U66" s="101"/>
      <c r="V66" s="101"/>
      <c r="W66" s="101"/>
      <c r="X66" s="101"/>
    </row>
    <row r="67" spans="2:24" s="122" customFormat="1" ht="17.25" customHeight="1">
      <c r="B67" s="123" t="s">
        <v>111</v>
      </c>
      <c r="C67" s="140"/>
      <c r="D67" s="125" t="s">
        <v>112</v>
      </c>
      <c r="E67" s="126">
        <v>2</v>
      </c>
      <c r="F67" s="126">
        <v>1</v>
      </c>
      <c r="G67" s="125"/>
      <c r="H67" s="126">
        <v>2</v>
      </c>
      <c r="I67" s="141">
        <v>3</v>
      </c>
      <c r="J67" s="142">
        <v>4</v>
      </c>
      <c r="K67" s="142">
        <v>3</v>
      </c>
      <c r="L67" s="127">
        <v>2</v>
      </c>
      <c r="M67" s="143" t="s">
        <v>129</v>
      </c>
      <c r="N67" s="129">
        <v>20000</v>
      </c>
      <c r="O67" s="129">
        <f>N67+0</f>
        <v>20000</v>
      </c>
      <c r="P67" s="130">
        <v>19369.55</v>
      </c>
      <c r="Q67" s="129">
        <v>25000</v>
      </c>
      <c r="R67" s="131">
        <f>Q67-N67</f>
        <v>5000</v>
      </c>
      <c r="S67" s="101" t="s">
        <v>154</v>
      </c>
      <c r="T67" s="101"/>
      <c r="U67" s="101"/>
      <c r="V67" s="101"/>
      <c r="W67" s="101"/>
      <c r="X67" s="101"/>
    </row>
    <row r="68" spans="2:24" ht="17.25" customHeight="1">
      <c r="B68" s="106" t="s">
        <v>111</v>
      </c>
      <c r="C68" s="136"/>
      <c r="D68" s="115" t="s">
        <v>112</v>
      </c>
      <c r="E68" s="116">
        <v>2</v>
      </c>
      <c r="F68" s="116">
        <v>1</v>
      </c>
      <c r="G68" s="115"/>
      <c r="H68" s="116">
        <v>2</v>
      </c>
      <c r="I68" s="137">
        <v>3</v>
      </c>
      <c r="J68" s="138">
        <v>5</v>
      </c>
      <c r="K68" s="138"/>
      <c r="L68" s="117"/>
      <c r="M68" s="139" t="s">
        <v>51</v>
      </c>
      <c r="N68" s="95">
        <f>N69+N72+N76+N79</f>
        <v>279900</v>
      </c>
      <c r="O68" s="95">
        <f>O69+O72+O76+O79</f>
        <v>355500</v>
      </c>
      <c r="P68" s="99">
        <f>P69+P72+P76+P79</f>
        <v>297271.26999999996</v>
      </c>
      <c r="Q68" s="95">
        <f>Q69+Q72+Q76+Q79</f>
        <v>477000</v>
      </c>
      <c r="R68" s="119">
        <f>R69+R72+R76+R79</f>
        <v>197100</v>
      </c>
      <c r="S68" s="101"/>
      <c r="T68" s="101"/>
      <c r="U68" s="101"/>
      <c r="V68" s="101"/>
      <c r="W68" s="101"/>
      <c r="X68" s="101"/>
    </row>
    <row r="69" spans="2:24" s="155" customFormat="1" ht="17.25" customHeight="1">
      <c r="B69" s="106" t="s">
        <v>111</v>
      </c>
      <c r="C69" s="136"/>
      <c r="D69" s="115" t="s">
        <v>112</v>
      </c>
      <c r="E69" s="116">
        <v>2</v>
      </c>
      <c r="F69" s="116">
        <v>1</v>
      </c>
      <c r="G69" s="115"/>
      <c r="H69" s="116">
        <v>2</v>
      </c>
      <c r="I69" s="137">
        <v>3</v>
      </c>
      <c r="J69" s="138">
        <v>5</v>
      </c>
      <c r="K69" s="138">
        <v>1</v>
      </c>
      <c r="L69" s="117"/>
      <c r="M69" s="139" t="s">
        <v>52</v>
      </c>
      <c r="N69" s="95">
        <f>N71</f>
        <v>250000</v>
      </c>
      <c r="O69" s="95">
        <f>O71+O70</f>
        <v>322800</v>
      </c>
      <c r="P69" s="99">
        <f>P70+P71</f>
        <v>278774.47</v>
      </c>
      <c r="Q69" s="95">
        <f>Q70+Q71</f>
        <v>430000</v>
      </c>
      <c r="R69" s="225">
        <f>R70+R71</f>
        <v>180000</v>
      </c>
      <c r="S69" s="154"/>
      <c r="T69" s="154"/>
      <c r="U69" s="154"/>
      <c r="V69" s="154"/>
      <c r="W69" s="154"/>
      <c r="X69" s="154"/>
    </row>
    <row r="70" spans="2:24" s="122" customFormat="1" ht="17.25" customHeight="1">
      <c r="B70" s="123" t="s">
        <v>111</v>
      </c>
      <c r="C70" s="140"/>
      <c r="D70" s="125" t="s">
        <v>112</v>
      </c>
      <c r="E70" s="126">
        <v>2</v>
      </c>
      <c r="F70" s="126">
        <v>1</v>
      </c>
      <c r="G70" s="125"/>
      <c r="H70" s="126">
        <v>2</v>
      </c>
      <c r="I70" s="141">
        <v>3</v>
      </c>
      <c r="J70" s="142">
        <v>5</v>
      </c>
      <c r="K70" s="142">
        <v>1</v>
      </c>
      <c r="L70" s="127">
        <v>9</v>
      </c>
      <c r="M70" s="143" t="s">
        <v>228</v>
      </c>
      <c r="N70" s="129">
        <v>0</v>
      </c>
      <c r="O70" s="129">
        <v>72800</v>
      </c>
      <c r="P70" s="130">
        <v>47977.17</v>
      </c>
      <c r="Q70" s="129">
        <v>0</v>
      </c>
      <c r="R70" s="131">
        <f>Q70-N70</f>
        <v>0</v>
      </c>
      <c r="S70" s="101"/>
      <c r="T70" s="101"/>
      <c r="U70" s="101"/>
      <c r="V70" s="101"/>
      <c r="W70" s="101"/>
      <c r="X70" s="101"/>
    </row>
    <row r="71" spans="2:24" s="122" customFormat="1" ht="17.25" customHeight="1">
      <c r="B71" s="123" t="s">
        <v>111</v>
      </c>
      <c r="C71" s="140"/>
      <c r="D71" s="125" t="s">
        <v>112</v>
      </c>
      <c r="E71" s="126">
        <v>2</v>
      </c>
      <c r="F71" s="126">
        <v>1</v>
      </c>
      <c r="G71" s="125"/>
      <c r="H71" s="126">
        <v>2</v>
      </c>
      <c r="I71" s="141">
        <v>3</v>
      </c>
      <c r="J71" s="142">
        <v>5</v>
      </c>
      <c r="K71" s="142">
        <v>1</v>
      </c>
      <c r="L71" s="127">
        <v>90</v>
      </c>
      <c r="M71" s="143" t="s">
        <v>53</v>
      </c>
      <c r="N71" s="129">
        <v>250000</v>
      </c>
      <c r="O71" s="129">
        <f>N71+0</f>
        <v>250000</v>
      </c>
      <c r="P71" s="130">
        <v>230797.3</v>
      </c>
      <c r="Q71" s="129">
        <v>430000</v>
      </c>
      <c r="R71" s="131">
        <f>Q71-N71</f>
        <v>180000</v>
      </c>
      <c r="S71" s="101"/>
      <c r="T71" s="101"/>
      <c r="U71" s="101"/>
      <c r="V71" s="101"/>
      <c r="W71" s="101"/>
      <c r="X71" s="101"/>
    </row>
    <row r="72" spans="2:24" ht="17.25" customHeight="1">
      <c r="B72" s="106" t="s">
        <v>111</v>
      </c>
      <c r="C72" s="136"/>
      <c r="D72" s="115" t="s">
        <v>112</v>
      </c>
      <c r="E72" s="116">
        <v>2</v>
      </c>
      <c r="F72" s="116">
        <v>1</v>
      </c>
      <c r="G72" s="115"/>
      <c r="H72" s="116">
        <v>2</v>
      </c>
      <c r="I72" s="137">
        <v>3</v>
      </c>
      <c r="J72" s="138">
        <v>5</v>
      </c>
      <c r="K72" s="138">
        <v>2</v>
      </c>
      <c r="L72" s="117"/>
      <c r="M72" s="139" t="s">
        <v>54</v>
      </c>
      <c r="N72" s="95">
        <f>SUM(N73:N75)</f>
        <v>5500</v>
      </c>
      <c r="O72" s="95">
        <f>SUM(O73:O75)</f>
        <v>7100</v>
      </c>
      <c r="P72" s="99">
        <f>SUM(P73:P75)</f>
        <v>6252.27</v>
      </c>
      <c r="Q72" s="95">
        <f>SUM(Q73:Q75)</f>
        <v>11000</v>
      </c>
      <c r="R72" s="225">
        <f>SUM(R73:R75)</f>
        <v>5500</v>
      </c>
      <c r="S72" s="101"/>
      <c r="T72" s="101"/>
      <c r="U72" s="101"/>
      <c r="V72" s="101"/>
      <c r="W72" s="101"/>
      <c r="X72" s="101"/>
    </row>
    <row r="73" spans="2:24" s="122" customFormat="1" ht="17.25" customHeight="1">
      <c r="B73" s="123" t="s">
        <v>111</v>
      </c>
      <c r="C73" s="140"/>
      <c r="D73" s="125" t="s">
        <v>112</v>
      </c>
      <c r="E73" s="126">
        <v>2</v>
      </c>
      <c r="F73" s="126">
        <v>1</v>
      </c>
      <c r="G73" s="125"/>
      <c r="H73" s="126">
        <v>2</v>
      </c>
      <c r="I73" s="141">
        <v>3</v>
      </c>
      <c r="J73" s="142">
        <v>5</v>
      </c>
      <c r="K73" s="142">
        <v>2</v>
      </c>
      <c r="L73" s="127">
        <v>1</v>
      </c>
      <c r="M73" s="143" t="s">
        <v>55</v>
      </c>
      <c r="N73" s="129">
        <v>500</v>
      </c>
      <c r="O73" s="129">
        <v>500</v>
      </c>
      <c r="P73" s="130">
        <v>47.88</v>
      </c>
      <c r="Q73" s="129">
        <v>500</v>
      </c>
      <c r="R73" s="131">
        <f>Q73-N73</f>
        <v>0</v>
      </c>
      <c r="S73" s="101"/>
      <c r="T73" s="150"/>
      <c r="U73" s="101"/>
      <c r="V73" s="101"/>
      <c r="W73" s="101"/>
      <c r="X73" s="101"/>
    </row>
    <row r="74" spans="2:24" s="122" customFormat="1" ht="17.25" customHeight="1">
      <c r="B74" s="123" t="s">
        <v>111</v>
      </c>
      <c r="C74" s="140"/>
      <c r="D74" s="125" t="s">
        <v>112</v>
      </c>
      <c r="E74" s="126">
        <v>2</v>
      </c>
      <c r="F74" s="126">
        <v>1</v>
      </c>
      <c r="G74" s="125"/>
      <c r="H74" s="126">
        <v>2</v>
      </c>
      <c r="I74" s="141">
        <v>3</v>
      </c>
      <c r="J74" s="142">
        <v>5</v>
      </c>
      <c r="K74" s="142">
        <v>2</v>
      </c>
      <c r="L74" s="127">
        <v>2</v>
      </c>
      <c r="M74" s="143" t="s">
        <v>56</v>
      </c>
      <c r="N74" s="129">
        <v>5000</v>
      </c>
      <c r="O74" s="129">
        <v>6600</v>
      </c>
      <c r="P74" s="130">
        <v>6204.39</v>
      </c>
      <c r="Q74" s="129">
        <v>7500</v>
      </c>
      <c r="R74" s="131">
        <f>Q74-N74</f>
        <v>2500</v>
      </c>
      <c r="S74" s="101"/>
      <c r="T74" s="101"/>
      <c r="U74" s="101"/>
      <c r="V74" s="101"/>
      <c r="W74" s="101"/>
      <c r="X74" s="101"/>
    </row>
    <row r="75" spans="2:24" s="122" customFormat="1" ht="17.25" customHeight="1">
      <c r="B75" s="123" t="s">
        <v>111</v>
      </c>
      <c r="C75" s="140"/>
      <c r="D75" s="125" t="s">
        <v>112</v>
      </c>
      <c r="E75" s="126">
        <v>2</v>
      </c>
      <c r="F75" s="126">
        <v>1</v>
      </c>
      <c r="G75" s="125"/>
      <c r="H75" s="126">
        <v>2</v>
      </c>
      <c r="I75" s="141">
        <v>3</v>
      </c>
      <c r="J75" s="142">
        <v>5</v>
      </c>
      <c r="K75" s="142">
        <v>2</v>
      </c>
      <c r="L75" s="127">
        <v>3</v>
      </c>
      <c r="M75" s="143" t="s">
        <v>229</v>
      </c>
      <c r="N75" s="129">
        <v>0</v>
      </c>
      <c r="O75" s="129">
        <v>0</v>
      </c>
      <c r="P75" s="130">
        <v>0</v>
      </c>
      <c r="Q75" s="129">
        <v>3000</v>
      </c>
      <c r="R75" s="131">
        <f>Q75-N75</f>
        <v>3000</v>
      </c>
      <c r="S75" s="101"/>
      <c r="T75" s="101"/>
      <c r="U75" s="101"/>
      <c r="V75" s="101"/>
      <c r="W75" s="101"/>
      <c r="X75" s="101"/>
    </row>
    <row r="76" spans="2:24" ht="17.25" customHeight="1">
      <c r="B76" s="106" t="s">
        <v>111</v>
      </c>
      <c r="C76" s="136"/>
      <c r="D76" s="115" t="s">
        <v>112</v>
      </c>
      <c r="E76" s="116">
        <v>2</v>
      </c>
      <c r="F76" s="116">
        <v>1</v>
      </c>
      <c r="G76" s="115"/>
      <c r="H76" s="116">
        <v>2</v>
      </c>
      <c r="I76" s="137">
        <v>3</v>
      </c>
      <c r="J76" s="138">
        <v>5</v>
      </c>
      <c r="K76" s="138">
        <v>4</v>
      </c>
      <c r="L76" s="117"/>
      <c r="M76" s="139" t="s">
        <v>57</v>
      </c>
      <c r="N76" s="95">
        <f>N78+N77</f>
        <v>14400</v>
      </c>
      <c r="O76" s="95">
        <f>O77+O78</f>
        <v>15600</v>
      </c>
      <c r="P76" s="99">
        <f>P77+P78</f>
        <v>9749.61</v>
      </c>
      <c r="Q76" s="95">
        <f>Q78+Q77</f>
        <v>15000</v>
      </c>
      <c r="R76" s="119">
        <f>R78+R77</f>
        <v>600</v>
      </c>
      <c r="S76" s="101"/>
      <c r="T76" s="101"/>
      <c r="U76" s="101"/>
      <c r="V76" s="101"/>
      <c r="W76" s="101"/>
      <c r="X76" s="101"/>
    </row>
    <row r="77" spans="2:24" s="122" customFormat="1" ht="17.25" customHeight="1">
      <c r="B77" s="123" t="s">
        <v>111</v>
      </c>
      <c r="C77" s="140"/>
      <c r="D77" s="125" t="s">
        <v>112</v>
      </c>
      <c r="E77" s="126">
        <v>2</v>
      </c>
      <c r="F77" s="126">
        <v>1</v>
      </c>
      <c r="G77" s="125"/>
      <c r="H77" s="126">
        <v>2</v>
      </c>
      <c r="I77" s="141">
        <v>3</v>
      </c>
      <c r="J77" s="142">
        <v>5</v>
      </c>
      <c r="K77" s="142">
        <v>4</v>
      </c>
      <c r="L77" s="127">
        <v>1</v>
      </c>
      <c r="M77" s="143" t="s">
        <v>58</v>
      </c>
      <c r="N77" s="129">
        <v>2400</v>
      </c>
      <c r="O77" s="129">
        <v>3600</v>
      </c>
      <c r="P77" s="130">
        <v>3252</v>
      </c>
      <c r="Q77" s="129">
        <v>4000</v>
      </c>
      <c r="R77" s="131">
        <f>Q77-N77</f>
        <v>1600</v>
      </c>
      <c r="S77" s="101"/>
      <c r="T77" s="101"/>
      <c r="U77" s="101"/>
      <c r="V77" s="101"/>
      <c r="W77" s="101"/>
      <c r="X77" s="101"/>
    </row>
    <row r="78" spans="2:24" s="122" customFormat="1" ht="17.25" customHeight="1">
      <c r="B78" s="123" t="s">
        <v>111</v>
      </c>
      <c r="C78" s="140"/>
      <c r="D78" s="125" t="s">
        <v>112</v>
      </c>
      <c r="E78" s="126">
        <v>2</v>
      </c>
      <c r="F78" s="126">
        <v>1</v>
      </c>
      <c r="G78" s="125"/>
      <c r="H78" s="126">
        <v>2</v>
      </c>
      <c r="I78" s="141">
        <v>3</v>
      </c>
      <c r="J78" s="142">
        <v>5</v>
      </c>
      <c r="K78" s="142">
        <v>4</v>
      </c>
      <c r="L78" s="127">
        <v>2</v>
      </c>
      <c r="M78" s="143" t="s">
        <v>59</v>
      </c>
      <c r="N78" s="129">
        <v>12000</v>
      </c>
      <c r="O78" s="129">
        <f>N78+0</f>
        <v>12000</v>
      </c>
      <c r="P78" s="130">
        <v>6497.61</v>
      </c>
      <c r="Q78" s="129">
        <v>11000</v>
      </c>
      <c r="R78" s="131">
        <f>Q78-N78</f>
        <v>-1000</v>
      </c>
      <c r="S78" s="101" t="s">
        <v>155</v>
      </c>
      <c r="T78" s="101"/>
      <c r="U78" s="101"/>
      <c r="V78" s="101"/>
      <c r="W78" s="101"/>
      <c r="X78" s="101"/>
    </row>
    <row r="79" spans="2:24" ht="17.25" customHeight="1">
      <c r="B79" s="106" t="s">
        <v>111</v>
      </c>
      <c r="C79" s="140"/>
      <c r="D79" s="115" t="s">
        <v>112</v>
      </c>
      <c r="E79" s="116">
        <v>2</v>
      </c>
      <c r="F79" s="116">
        <v>1</v>
      </c>
      <c r="G79" s="115"/>
      <c r="H79" s="116">
        <v>2</v>
      </c>
      <c r="I79" s="141">
        <v>3</v>
      </c>
      <c r="J79" s="142">
        <v>5</v>
      </c>
      <c r="K79" s="138">
        <v>9</v>
      </c>
      <c r="L79" s="127"/>
      <c r="M79" s="139" t="s">
        <v>133</v>
      </c>
      <c r="N79" s="95">
        <f>N80+N81</f>
        <v>10000</v>
      </c>
      <c r="O79" s="95">
        <f>O80+O81</f>
        <v>10000</v>
      </c>
      <c r="P79" s="99">
        <f>P80+P81</f>
        <v>2494.92</v>
      </c>
      <c r="Q79" s="95">
        <f>Q80+Q81</f>
        <v>21000</v>
      </c>
      <c r="R79" s="225">
        <f>R80+R81</f>
        <v>11000</v>
      </c>
      <c r="S79" s="101"/>
      <c r="T79" s="101"/>
      <c r="U79" s="101"/>
      <c r="V79" s="101"/>
      <c r="W79" s="101"/>
      <c r="X79" s="101"/>
    </row>
    <row r="80" spans="2:24" s="122" customFormat="1" ht="17.25" customHeight="1">
      <c r="B80" s="123" t="s">
        <v>111</v>
      </c>
      <c r="C80" s="140"/>
      <c r="D80" s="125" t="s">
        <v>112</v>
      </c>
      <c r="E80" s="126">
        <v>2</v>
      </c>
      <c r="F80" s="126">
        <v>1</v>
      </c>
      <c r="G80" s="125"/>
      <c r="H80" s="126">
        <v>2</v>
      </c>
      <c r="I80" s="141">
        <v>3</v>
      </c>
      <c r="J80" s="142">
        <v>5</v>
      </c>
      <c r="K80" s="142">
        <v>9</v>
      </c>
      <c r="L80" s="127">
        <v>2</v>
      </c>
      <c r="M80" s="143" t="s">
        <v>232</v>
      </c>
      <c r="N80" s="129">
        <v>0</v>
      </c>
      <c r="O80" s="129">
        <v>0</v>
      </c>
      <c r="P80" s="130">
        <v>0</v>
      </c>
      <c r="Q80" s="129">
        <v>6000</v>
      </c>
      <c r="R80" s="131">
        <f>Q80-N80</f>
        <v>6000</v>
      </c>
      <c r="S80" s="101" t="s">
        <v>157</v>
      </c>
      <c r="T80" s="101"/>
      <c r="U80" s="101"/>
      <c r="V80" s="101"/>
      <c r="W80" s="101"/>
      <c r="X80" s="101"/>
    </row>
    <row r="81" spans="2:24" s="122" customFormat="1" ht="17.25" customHeight="1">
      <c r="B81" s="123" t="s">
        <v>111</v>
      </c>
      <c r="C81" s="140"/>
      <c r="D81" s="125" t="s">
        <v>112</v>
      </c>
      <c r="E81" s="126">
        <v>2</v>
      </c>
      <c r="F81" s="126">
        <v>1</v>
      </c>
      <c r="G81" s="125"/>
      <c r="H81" s="126">
        <v>2</v>
      </c>
      <c r="I81" s="141">
        <v>3</v>
      </c>
      <c r="J81" s="142">
        <v>5</v>
      </c>
      <c r="K81" s="142">
        <v>9</v>
      </c>
      <c r="L81" s="127">
        <v>90</v>
      </c>
      <c r="M81" s="143" t="s">
        <v>133</v>
      </c>
      <c r="N81" s="129">
        <v>10000</v>
      </c>
      <c r="O81" s="129">
        <v>10000</v>
      </c>
      <c r="P81" s="130">
        <v>2494.92</v>
      </c>
      <c r="Q81" s="129">
        <v>15000</v>
      </c>
      <c r="R81" s="131">
        <f>Q81-N81</f>
        <v>5000</v>
      </c>
      <c r="S81" s="101" t="s">
        <v>157</v>
      </c>
      <c r="T81" s="101"/>
      <c r="U81" s="101"/>
      <c r="V81" s="101"/>
      <c r="W81" s="101"/>
      <c r="X81" s="101"/>
    </row>
    <row r="82" spans="2:24" ht="17.25" customHeight="1">
      <c r="B82" s="106" t="s">
        <v>111</v>
      </c>
      <c r="C82" s="146"/>
      <c r="D82" s="115" t="s">
        <v>112</v>
      </c>
      <c r="E82" s="116">
        <v>2</v>
      </c>
      <c r="F82" s="116">
        <v>1</v>
      </c>
      <c r="G82" s="115"/>
      <c r="H82" s="116">
        <v>2</v>
      </c>
      <c r="I82" s="147">
        <v>3</v>
      </c>
      <c r="J82" s="148">
        <v>6</v>
      </c>
      <c r="K82" s="148"/>
      <c r="L82" s="110"/>
      <c r="M82" s="149" t="s">
        <v>130</v>
      </c>
      <c r="N82" s="94">
        <f>N83</f>
        <v>6000</v>
      </c>
      <c r="O82" s="94">
        <f>O83</f>
        <v>14000</v>
      </c>
      <c r="P82" s="98">
        <f>P83</f>
        <v>11874.5</v>
      </c>
      <c r="Q82" s="94">
        <f>Q83</f>
        <v>11000</v>
      </c>
      <c r="R82" s="112">
        <f>R83</f>
        <v>5000</v>
      </c>
      <c r="S82" s="101"/>
      <c r="T82" s="101"/>
      <c r="U82" s="101"/>
      <c r="V82" s="101"/>
      <c r="W82" s="101"/>
      <c r="X82" s="150"/>
    </row>
    <row r="83" spans="2:24" ht="17.25" customHeight="1">
      <c r="B83" s="106" t="s">
        <v>111</v>
      </c>
      <c r="C83" s="136"/>
      <c r="D83" s="115" t="s">
        <v>112</v>
      </c>
      <c r="E83" s="116">
        <v>2</v>
      </c>
      <c r="F83" s="116">
        <v>1</v>
      </c>
      <c r="G83" s="115"/>
      <c r="H83" s="116">
        <v>2</v>
      </c>
      <c r="I83" s="137">
        <v>3</v>
      </c>
      <c r="J83" s="138">
        <v>6</v>
      </c>
      <c r="K83" s="138">
        <v>1</v>
      </c>
      <c r="L83" s="117"/>
      <c r="M83" s="139" t="s">
        <v>60</v>
      </c>
      <c r="N83" s="156">
        <f>N84+N85</f>
        <v>6000</v>
      </c>
      <c r="O83" s="156">
        <f>O84+O85</f>
        <v>14000</v>
      </c>
      <c r="P83" s="98">
        <f>P84+P85</f>
        <v>11874.5</v>
      </c>
      <c r="Q83" s="156">
        <f>Q84+Q85</f>
        <v>11000</v>
      </c>
      <c r="R83" s="227">
        <f>R84+R85</f>
        <v>5000</v>
      </c>
      <c r="S83" s="101"/>
      <c r="T83" s="101"/>
      <c r="U83" s="101"/>
      <c r="V83" s="101"/>
      <c r="W83" s="101"/>
      <c r="X83" s="150"/>
    </row>
    <row r="84" spans="2:24" s="122" customFormat="1" ht="17.25" customHeight="1">
      <c r="B84" s="123" t="s">
        <v>111</v>
      </c>
      <c r="C84" s="157"/>
      <c r="D84" s="125" t="s">
        <v>112</v>
      </c>
      <c r="E84" s="126">
        <v>2</v>
      </c>
      <c r="F84" s="126">
        <v>1</v>
      </c>
      <c r="G84" s="125"/>
      <c r="H84" s="126">
        <v>2</v>
      </c>
      <c r="I84" s="158">
        <v>3</v>
      </c>
      <c r="J84" s="159">
        <v>6</v>
      </c>
      <c r="K84" s="159">
        <v>1</v>
      </c>
      <c r="L84" s="160">
        <v>1</v>
      </c>
      <c r="M84" s="151" t="s">
        <v>60</v>
      </c>
      <c r="N84" s="144">
        <v>6000</v>
      </c>
      <c r="O84" s="144">
        <v>14000</v>
      </c>
      <c r="P84" s="145">
        <v>11874.5</v>
      </c>
      <c r="Q84" s="144">
        <v>8000</v>
      </c>
      <c r="R84" s="131">
        <f>Q84-N84</f>
        <v>2000</v>
      </c>
      <c r="S84" s="101"/>
      <c r="T84" s="101"/>
      <c r="U84" s="101"/>
      <c r="V84" s="101"/>
      <c r="W84" s="101"/>
      <c r="X84" s="150"/>
    </row>
    <row r="85" spans="2:24" s="122" customFormat="1" ht="17.25" customHeight="1">
      <c r="B85" s="123" t="s">
        <v>111</v>
      </c>
      <c r="C85" s="157"/>
      <c r="D85" s="125" t="s">
        <v>112</v>
      </c>
      <c r="E85" s="126">
        <v>2</v>
      </c>
      <c r="F85" s="126">
        <v>1</v>
      </c>
      <c r="G85" s="125"/>
      <c r="H85" s="126">
        <v>2</v>
      </c>
      <c r="I85" s="158">
        <v>3</v>
      </c>
      <c r="J85" s="159">
        <v>6</v>
      </c>
      <c r="K85" s="159">
        <v>1</v>
      </c>
      <c r="L85" s="160">
        <v>2</v>
      </c>
      <c r="M85" s="151" t="s">
        <v>244</v>
      </c>
      <c r="N85" s="144">
        <v>0</v>
      </c>
      <c r="O85" s="144">
        <v>0</v>
      </c>
      <c r="P85" s="145">
        <v>0</v>
      </c>
      <c r="Q85" s="144">
        <v>3000</v>
      </c>
      <c r="R85" s="131">
        <f>Q85-N85</f>
        <v>3000</v>
      </c>
      <c r="S85" s="101"/>
      <c r="T85" s="101"/>
      <c r="U85" s="101"/>
      <c r="V85" s="101"/>
      <c r="W85" s="101"/>
      <c r="X85" s="150"/>
    </row>
    <row r="86" spans="2:24" s="122" customFormat="1" ht="17.25" customHeight="1">
      <c r="B86" s="106" t="s">
        <v>111</v>
      </c>
      <c r="C86" s="146"/>
      <c r="D86" s="115" t="s">
        <v>112</v>
      </c>
      <c r="E86" s="116">
        <v>2</v>
      </c>
      <c r="F86" s="116">
        <v>1</v>
      </c>
      <c r="G86" s="115"/>
      <c r="H86" s="116">
        <v>2</v>
      </c>
      <c r="I86" s="147">
        <v>3</v>
      </c>
      <c r="J86" s="148">
        <v>7</v>
      </c>
      <c r="K86" s="148"/>
      <c r="L86" s="110"/>
      <c r="M86" s="149" t="s">
        <v>238</v>
      </c>
      <c r="N86" s="156">
        <f>N87+N93+N96</f>
        <v>115000</v>
      </c>
      <c r="O86" s="156">
        <f>O87+O93+O96</f>
        <v>152000</v>
      </c>
      <c r="P86" s="99">
        <f>P87+P93+P96</f>
        <v>129940.58000000002</v>
      </c>
      <c r="Q86" s="156">
        <f>Q87+Q93+Q96</f>
        <v>140000</v>
      </c>
      <c r="R86" s="227">
        <f>R87+R93+R96</f>
        <v>25000</v>
      </c>
      <c r="S86" s="101"/>
      <c r="T86" s="101"/>
      <c r="U86" s="101"/>
      <c r="V86" s="101"/>
      <c r="W86" s="101"/>
      <c r="X86" s="150"/>
    </row>
    <row r="87" spans="2:24" ht="17.25" customHeight="1">
      <c r="B87" s="123" t="s">
        <v>111</v>
      </c>
      <c r="C87" s="140"/>
      <c r="D87" s="125" t="s">
        <v>112</v>
      </c>
      <c r="E87" s="126">
        <v>2</v>
      </c>
      <c r="F87" s="126">
        <v>1</v>
      </c>
      <c r="G87" s="125"/>
      <c r="H87" s="126">
        <v>2</v>
      </c>
      <c r="I87" s="141">
        <v>3</v>
      </c>
      <c r="J87" s="142">
        <v>7</v>
      </c>
      <c r="K87" s="142">
        <v>1</v>
      </c>
      <c r="L87" s="127"/>
      <c r="M87" s="139" t="s">
        <v>61</v>
      </c>
      <c r="N87" s="95">
        <f>SUM(N88:N92)</f>
        <v>17000</v>
      </c>
      <c r="O87" s="95">
        <f>SUM(O88:O92)</f>
        <v>37000</v>
      </c>
      <c r="P87" s="99">
        <f>SUM(P88:P92)</f>
        <v>28667.190000000002</v>
      </c>
      <c r="Q87" s="95">
        <f>SUM(Q88:Q92)</f>
        <v>24000</v>
      </c>
      <c r="R87" s="119">
        <f>SUM(R88:R92)</f>
        <v>7000</v>
      </c>
      <c r="S87" s="101"/>
      <c r="T87" s="101"/>
      <c r="U87" s="101"/>
      <c r="V87" s="101"/>
      <c r="W87" s="101"/>
      <c r="X87" s="150"/>
    </row>
    <row r="88" spans="2:24" s="122" customFormat="1" ht="17.25" customHeight="1">
      <c r="B88" s="123" t="s">
        <v>111</v>
      </c>
      <c r="C88" s="157"/>
      <c r="D88" s="125" t="s">
        <v>112</v>
      </c>
      <c r="E88" s="126">
        <v>2</v>
      </c>
      <c r="F88" s="126">
        <v>1</v>
      </c>
      <c r="G88" s="125"/>
      <c r="H88" s="126">
        <v>2</v>
      </c>
      <c r="I88" s="158">
        <v>3</v>
      </c>
      <c r="J88" s="159">
        <v>7</v>
      </c>
      <c r="K88" s="159">
        <v>1</v>
      </c>
      <c r="L88" s="160">
        <v>1</v>
      </c>
      <c r="M88" s="151" t="s">
        <v>62</v>
      </c>
      <c r="N88" s="161">
        <v>5000</v>
      </c>
      <c r="O88" s="161">
        <f>N88+0</f>
        <v>5000</v>
      </c>
      <c r="P88" s="162">
        <v>0</v>
      </c>
      <c r="Q88" s="161">
        <v>5000</v>
      </c>
      <c r="R88" s="131">
        <f>Q88-N88</f>
        <v>0</v>
      </c>
      <c r="S88" s="101" t="s">
        <v>156</v>
      </c>
      <c r="T88" s="101"/>
      <c r="U88" s="101"/>
      <c r="V88" s="101"/>
      <c r="W88" s="101"/>
      <c r="X88" s="101"/>
    </row>
    <row r="89" spans="2:24" s="122" customFormat="1" ht="17.25" customHeight="1">
      <c r="B89" s="123" t="s">
        <v>111</v>
      </c>
      <c r="C89" s="157"/>
      <c r="D89" s="125" t="s">
        <v>112</v>
      </c>
      <c r="E89" s="126">
        <v>2</v>
      </c>
      <c r="F89" s="126">
        <v>1</v>
      </c>
      <c r="G89" s="125"/>
      <c r="H89" s="126">
        <v>2</v>
      </c>
      <c r="I89" s="158">
        <v>3</v>
      </c>
      <c r="J89" s="159">
        <v>7</v>
      </c>
      <c r="K89" s="159">
        <v>1</v>
      </c>
      <c r="L89" s="160">
        <v>2</v>
      </c>
      <c r="M89" s="151" t="s">
        <v>63</v>
      </c>
      <c r="N89" s="129">
        <v>5000</v>
      </c>
      <c r="O89" s="161">
        <v>25000</v>
      </c>
      <c r="P89" s="130">
        <v>24248.45</v>
      </c>
      <c r="Q89" s="129">
        <v>10000</v>
      </c>
      <c r="R89" s="131">
        <f>Q89-N89</f>
        <v>5000</v>
      </c>
      <c r="S89" s="101"/>
      <c r="T89" s="101"/>
      <c r="U89" s="101"/>
      <c r="V89" s="101"/>
      <c r="W89" s="101"/>
      <c r="X89" s="101"/>
    </row>
    <row r="90" spans="2:24" s="122" customFormat="1" ht="17.25" customHeight="1">
      <c r="B90" s="123" t="s">
        <v>111</v>
      </c>
      <c r="C90" s="140"/>
      <c r="D90" s="125" t="s">
        <v>112</v>
      </c>
      <c r="E90" s="126">
        <v>2</v>
      </c>
      <c r="F90" s="126">
        <v>1</v>
      </c>
      <c r="G90" s="125"/>
      <c r="H90" s="126">
        <v>2</v>
      </c>
      <c r="I90" s="141">
        <v>3</v>
      </c>
      <c r="J90" s="142">
        <v>7</v>
      </c>
      <c r="K90" s="142">
        <v>1</v>
      </c>
      <c r="L90" s="127">
        <v>3</v>
      </c>
      <c r="M90" s="143" t="s">
        <v>64</v>
      </c>
      <c r="N90" s="129">
        <v>1000</v>
      </c>
      <c r="O90" s="161">
        <f>N90+0</f>
        <v>1000</v>
      </c>
      <c r="P90" s="130">
        <v>0</v>
      </c>
      <c r="Q90" s="129">
        <v>1000</v>
      </c>
      <c r="R90" s="131">
        <f>Q90-N90</f>
        <v>0</v>
      </c>
      <c r="S90" s="101"/>
      <c r="T90" s="101"/>
      <c r="U90" s="101"/>
      <c r="V90" s="101"/>
      <c r="W90" s="101"/>
      <c r="X90" s="101"/>
    </row>
    <row r="91" spans="2:24" s="122" customFormat="1" ht="17.25" customHeight="1">
      <c r="B91" s="123" t="s">
        <v>111</v>
      </c>
      <c r="C91" s="140"/>
      <c r="D91" s="125" t="s">
        <v>112</v>
      </c>
      <c r="E91" s="126">
        <v>2</v>
      </c>
      <c r="F91" s="126">
        <v>1</v>
      </c>
      <c r="G91" s="125"/>
      <c r="H91" s="126">
        <v>2</v>
      </c>
      <c r="I91" s="141">
        <v>3</v>
      </c>
      <c r="J91" s="142">
        <v>7</v>
      </c>
      <c r="K91" s="142">
        <v>1</v>
      </c>
      <c r="L91" s="127">
        <v>4</v>
      </c>
      <c r="M91" s="163" t="s">
        <v>65</v>
      </c>
      <c r="N91" s="129">
        <v>1000</v>
      </c>
      <c r="O91" s="161">
        <f>N91+0</f>
        <v>1000</v>
      </c>
      <c r="P91" s="130">
        <v>0</v>
      </c>
      <c r="Q91" s="129">
        <v>1000</v>
      </c>
      <c r="R91" s="131">
        <f>Q91-N91</f>
        <v>0</v>
      </c>
      <c r="S91" s="101"/>
      <c r="T91" s="101"/>
      <c r="U91" s="101"/>
      <c r="V91" s="101"/>
      <c r="W91" s="101"/>
      <c r="X91" s="101"/>
    </row>
    <row r="92" spans="2:24" s="122" customFormat="1" ht="17.25" customHeight="1">
      <c r="B92" s="123" t="s">
        <v>111</v>
      </c>
      <c r="C92" s="140"/>
      <c r="D92" s="125" t="s">
        <v>112</v>
      </c>
      <c r="E92" s="126">
        <v>2</v>
      </c>
      <c r="F92" s="126">
        <v>1</v>
      </c>
      <c r="G92" s="125"/>
      <c r="H92" s="126">
        <v>2</v>
      </c>
      <c r="I92" s="141">
        <v>3</v>
      </c>
      <c r="J92" s="142">
        <v>7</v>
      </c>
      <c r="K92" s="142">
        <v>1</v>
      </c>
      <c r="L92" s="127">
        <v>90</v>
      </c>
      <c r="M92" s="163" t="s">
        <v>134</v>
      </c>
      <c r="N92" s="129">
        <v>5000</v>
      </c>
      <c r="O92" s="161">
        <f>N92+0</f>
        <v>5000</v>
      </c>
      <c r="P92" s="130">
        <v>4418.74</v>
      </c>
      <c r="Q92" s="129">
        <v>7000</v>
      </c>
      <c r="R92" s="131">
        <f>Q92-N92</f>
        <v>2000</v>
      </c>
      <c r="S92" s="101"/>
      <c r="T92" s="101"/>
      <c r="U92" s="101"/>
      <c r="V92" s="101"/>
      <c r="W92" s="101"/>
      <c r="X92" s="101"/>
    </row>
    <row r="93" spans="2:24" ht="17.25" customHeight="1">
      <c r="B93" s="106" t="s">
        <v>111</v>
      </c>
      <c r="C93" s="136"/>
      <c r="D93" s="115" t="s">
        <v>112</v>
      </c>
      <c r="E93" s="116">
        <v>2</v>
      </c>
      <c r="F93" s="116">
        <v>1</v>
      </c>
      <c r="G93" s="115"/>
      <c r="H93" s="116">
        <v>2</v>
      </c>
      <c r="I93" s="137">
        <v>3</v>
      </c>
      <c r="J93" s="138">
        <v>7</v>
      </c>
      <c r="K93" s="138">
        <v>2</v>
      </c>
      <c r="L93" s="117"/>
      <c r="M93" s="139" t="s">
        <v>66</v>
      </c>
      <c r="N93" s="95">
        <f>SUM(N94:N95)</f>
        <v>30000</v>
      </c>
      <c r="O93" s="95">
        <f>SUM(O94:O95)</f>
        <v>42000</v>
      </c>
      <c r="P93" s="99">
        <f>SUM(P94:P95)</f>
        <v>33891.76</v>
      </c>
      <c r="Q93" s="95">
        <f>SUM(Q94:Q95)</f>
        <v>35000</v>
      </c>
      <c r="R93" s="119">
        <f>SUM(R94:R95)</f>
        <v>5000</v>
      </c>
      <c r="S93" s="101"/>
      <c r="T93" s="101"/>
      <c r="U93" s="101"/>
      <c r="V93" s="101"/>
      <c r="W93" s="101"/>
      <c r="X93" s="101"/>
    </row>
    <row r="94" spans="2:24" s="122" customFormat="1" ht="17.25" customHeight="1">
      <c r="B94" s="123" t="s">
        <v>111</v>
      </c>
      <c r="C94" s="140"/>
      <c r="D94" s="125" t="s">
        <v>112</v>
      </c>
      <c r="E94" s="126">
        <v>2</v>
      </c>
      <c r="F94" s="126">
        <v>1</v>
      </c>
      <c r="G94" s="125"/>
      <c r="H94" s="126">
        <v>2</v>
      </c>
      <c r="I94" s="141">
        <v>3</v>
      </c>
      <c r="J94" s="142">
        <v>7</v>
      </c>
      <c r="K94" s="126">
        <v>2</v>
      </c>
      <c r="L94" s="127">
        <v>1</v>
      </c>
      <c r="M94" s="143" t="s">
        <v>67</v>
      </c>
      <c r="N94" s="129">
        <v>25000</v>
      </c>
      <c r="O94" s="129">
        <v>37000</v>
      </c>
      <c r="P94" s="130">
        <v>33891.76</v>
      </c>
      <c r="Q94" s="129">
        <v>30000</v>
      </c>
      <c r="R94" s="131">
        <f>Q94-N94</f>
        <v>5000</v>
      </c>
      <c r="S94" s="101"/>
      <c r="T94" s="101"/>
      <c r="U94" s="101"/>
      <c r="V94" s="101"/>
      <c r="W94" s="101"/>
      <c r="X94" s="101"/>
    </row>
    <row r="95" spans="2:24" s="122" customFormat="1" ht="17.25" customHeight="1">
      <c r="B95" s="123" t="s">
        <v>111</v>
      </c>
      <c r="C95" s="140"/>
      <c r="D95" s="125" t="s">
        <v>112</v>
      </c>
      <c r="E95" s="126">
        <v>2</v>
      </c>
      <c r="F95" s="126">
        <v>1</v>
      </c>
      <c r="G95" s="125"/>
      <c r="H95" s="126">
        <v>2</v>
      </c>
      <c r="I95" s="141">
        <v>3</v>
      </c>
      <c r="J95" s="142">
        <v>7</v>
      </c>
      <c r="K95" s="126">
        <v>2</v>
      </c>
      <c r="L95" s="127">
        <v>2</v>
      </c>
      <c r="M95" s="143" t="s">
        <v>68</v>
      </c>
      <c r="N95" s="129">
        <v>5000</v>
      </c>
      <c r="O95" s="129">
        <f>N95+0</f>
        <v>5000</v>
      </c>
      <c r="P95" s="130">
        <v>0</v>
      </c>
      <c r="Q95" s="129">
        <v>5000</v>
      </c>
      <c r="R95" s="131">
        <f>Q95-N95</f>
        <v>0</v>
      </c>
      <c r="S95" s="101" t="s">
        <v>158</v>
      </c>
      <c r="T95" s="101"/>
      <c r="U95" s="101"/>
      <c r="V95" s="101"/>
      <c r="W95" s="101"/>
      <c r="X95" s="101"/>
    </row>
    <row r="96" spans="2:24" ht="17.25" customHeight="1">
      <c r="B96" s="106" t="s">
        <v>111</v>
      </c>
      <c r="C96" s="136"/>
      <c r="D96" s="115" t="s">
        <v>112</v>
      </c>
      <c r="E96" s="116">
        <v>2</v>
      </c>
      <c r="F96" s="116">
        <v>1</v>
      </c>
      <c r="G96" s="115"/>
      <c r="H96" s="116">
        <v>2</v>
      </c>
      <c r="I96" s="137">
        <v>3</v>
      </c>
      <c r="J96" s="138">
        <v>7</v>
      </c>
      <c r="K96" s="138">
        <v>3</v>
      </c>
      <c r="L96" s="117"/>
      <c r="M96" s="139" t="s">
        <v>69</v>
      </c>
      <c r="N96" s="95">
        <f>SUM(N97:N99)</f>
        <v>68000</v>
      </c>
      <c r="O96" s="95">
        <f>SUM(O97:O99)</f>
        <v>73000</v>
      </c>
      <c r="P96" s="99">
        <f>SUM(P97:P99)</f>
        <v>67381.63</v>
      </c>
      <c r="Q96" s="95">
        <f>SUM(Q97:Q99)</f>
        <v>81000</v>
      </c>
      <c r="R96" s="119">
        <f>SUM(R97:R99)</f>
        <v>13000</v>
      </c>
      <c r="S96" s="101"/>
      <c r="T96" s="101"/>
      <c r="U96" s="101"/>
      <c r="V96" s="101"/>
      <c r="W96" s="101"/>
      <c r="X96" s="101"/>
    </row>
    <row r="97" spans="2:24" s="122" customFormat="1" ht="17.25" customHeight="1">
      <c r="B97" s="123" t="s">
        <v>111</v>
      </c>
      <c r="C97" s="140"/>
      <c r="D97" s="125" t="s">
        <v>112</v>
      </c>
      <c r="E97" s="126">
        <v>2</v>
      </c>
      <c r="F97" s="126">
        <v>1</v>
      </c>
      <c r="G97" s="125"/>
      <c r="H97" s="126">
        <v>2</v>
      </c>
      <c r="I97" s="141">
        <v>3</v>
      </c>
      <c r="J97" s="142">
        <v>7</v>
      </c>
      <c r="K97" s="126">
        <v>3</v>
      </c>
      <c r="L97" s="127">
        <v>1</v>
      </c>
      <c r="M97" s="143" t="s">
        <v>70</v>
      </c>
      <c r="N97" s="129">
        <v>1000</v>
      </c>
      <c r="O97" s="129">
        <v>1000</v>
      </c>
      <c r="P97" s="130">
        <v>0</v>
      </c>
      <c r="Q97" s="129">
        <v>1000</v>
      </c>
      <c r="R97" s="131">
        <f>Q97-N97</f>
        <v>0</v>
      </c>
      <c r="S97" s="101"/>
      <c r="T97" s="101"/>
      <c r="U97" s="101"/>
      <c r="V97" s="101"/>
      <c r="W97" s="101"/>
      <c r="X97" s="101"/>
    </row>
    <row r="98" spans="2:24" s="122" customFormat="1" ht="17.25" customHeight="1">
      <c r="B98" s="123" t="s">
        <v>111</v>
      </c>
      <c r="C98" s="140"/>
      <c r="D98" s="125" t="s">
        <v>112</v>
      </c>
      <c r="E98" s="126">
        <v>2</v>
      </c>
      <c r="F98" s="126">
        <v>1</v>
      </c>
      <c r="G98" s="125"/>
      <c r="H98" s="126">
        <v>2</v>
      </c>
      <c r="I98" s="141">
        <v>3</v>
      </c>
      <c r="J98" s="142">
        <v>7</v>
      </c>
      <c r="K98" s="142">
        <v>3</v>
      </c>
      <c r="L98" s="127">
        <v>2</v>
      </c>
      <c r="M98" s="143" t="s">
        <v>71</v>
      </c>
      <c r="N98" s="129">
        <v>17000</v>
      </c>
      <c r="O98" s="129">
        <v>22000</v>
      </c>
      <c r="P98" s="130">
        <v>20721.7</v>
      </c>
      <c r="Q98" s="129">
        <v>20000</v>
      </c>
      <c r="R98" s="131">
        <f>Q98-N98</f>
        <v>3000</v>
      </c>
      <c r="S98" s="101"/>
      <c r="T98" s="101"/>
      <c r="U98" s="101"/>
      <c r="V98" s="101"/>
      <c r="W98" s="101"/>
      <c r="X98" s="101"/>
    </row>
    <row r="99" spans="2:24" s="122" customFormat="1" ht="17.25" customHeight="1">
      <c r="B99" s="123" t="s">
        <v>111</v>
      </c>
      <c r="C99" s="140"/>
      <c r="D99" s="125" t="s">
        <v>112</v>
      </c>
      <c r="E99" s="126">
        <v>2</v>
      </c>
      <c r="F99" s="126">
        <v>1</v>
      </c>
      <c r="G99" s="125"/>
      <c r="H99" s="126">
        <v>2</v>
      </c>
      <c r="I99" s="141">
        <v>3</v>
      </c>
      <c r="J99" s="142">
        <v>7</v>
      </c>
      <c r="K99" s="142">
        <v>3</v>
      </c>
      <c r="L99" s="127">
        <v>3</v>
      </c>
      <c r="M99" s="143" t="s">
        <v>72</v>
      </c>
      <c r="N99" s="129">
        <v>50000</v>
      </c>
      <c r="O99" s="129">
        <f>N99+0</f>
        <v>50000</v>
      </c>
      <c r="P99" s="130">
        <v>46659.93</v>
      </c>
      <c r="Q99" s="129">
        <v>60000</v>
      </c>
      <c r="R99" s="131">
        <f>Q99-N99</f>
        <v>10000</v>
      </c>
      <c r="S99" s="101"/>
      <c r="T99" s="101"/>
      <c r="U99" s="101"/>
      <c r="V99" s="101"/>
      <c r="W99" s="101"/>
      <c r="X99" s="101"/>
    </row>
    <row r="100" spans="2:24" ht="17.25" customHeight="1">
      <c r="B100" s="106" t="s">
        <v>111</v>
      </c>
      <c r="C100" s="136"/>
      <c r="D100" s="115" t="s">
        <v>112</v>
      </c>
      <c r="E100" s="116">
        <v>2</v>
      </c>
      <c r="F100" s="116">
        <v>1</v>
      </c>
      <c r="G100" s="115"/>
      <c r="H100" s="116">
        <v>2</v>
      </c>
      <c r="I100" s="137">
        <v>3</v>
      </c>
      <c r="J100" s="138">
        <v>8</v>
      </c>
      <c r="K100" s="138"/>
      <c r="L100" s="117"/>
      <c r="M100" s="139" t="s">
        <v>73</v>
      </c>
      <c r="N100" s="95">
        <f>N101</f>
        <v>35000</v>
      </c>
      <c r="O100" s="95">
        <f aca="true" t="shared" si="1" ref="O100:R101">O101</f>
        <v>35000</v>
      </c>
      <c r="P100" s="99">
        <f t="shared" si="1"/>
        <v>525</v>
      </c>
      <c r="Q100" s="95">
        <f t="shared" si="1"/>
        <v>10000</v>
      </c>
      <c r="R100" s="119">
        <f t="shared" si="1"/>
        <v>-25000</v>
      </c>
      <c r="S100" s="101"/>
      <c r="T100" s="101"/>
      <c r="U100" s="101"/>
      <c r="V100" s="101"/>
      <c r="W100" s="101"/>
      <c r="X100" s="101"/>
    </row>
    <row r="101" spans="2:24" ht="17.25" customHeight="1">
      <c r="B101" s="106" t="s">
        <v>111</v>
      </c>
      <c r="C101" s="136"/>
      <c r="D101" s="115" t="s">
        <v>112</v>
      </c>
      <c r="E101" s="116">
        <v>2</v>
      </c>
      <c r="F101" s="116">
        <v>1</v>
      </c>
      <c r="G101" s="115"/>
      <c r="H101" s="116">
        <v>2</v>
      </c>
      <c r="I101" s="137">
        <v>3</v>
      </c>
      <c r="J101" s="138">
        <v>8</v>
      </c>
      <c r="K101" s="138">
        <v>1</v>
      </c>
      <c r="L101" s="117"/>
      <c r="M101" s="139" t="s">
        <v>74</v>
      </c>
      <c r="N101" s="95">
        <f>N102</f>
        <v>35000</v>
      </c>
      <c r="O101" s="95">
        <f t="shared" si="1"/>
        <v>35000</v>
      </c>
      <c r="P101" s="99">
        <f t="shared" si="1"/>
        <v>525</v>
      </c>
      <c r="Q101" s="95">
        <f t="shared" si="1"/>
        <v>10000</v>
      </c>
      <c r="R101" s="119">
        <f t="shared" si="1"/>
        <v>-25000</v>
      </c>
      <c r="S101" s="101"/>
      <c r="T101" s="101"/>
      <c r="U101" s="101"/>
      <c r="V101" s="101"/>
      <c r="W101" s="101"/>
      <c r="X101" s="101"/>
    </row>
    <row r="102" spans="2:24" s="122" customFormat="1" ht="17.25" customHeight="1">
      <c r="B102" s="123" t="s">
        <v>111</v>
      </c>
      <c r="C102" s="140"/>
      <c r="D102" s="125" t="s">
        <v>112</v>
      </c>
      <c r="E102" s="126">
        <v>2</v>
      </c>
      <c r="F102" s="126">
        <v>1</v>
      </c>
      <c r="G102" s="125"/>
      <c r="H102" s="126">
        <v>2</v>
      </c>
      <c r="I102" s="141">
        <v>3</v>
      </c>
      <c r="J102" s="142">
        <v>8</v>
      </c>
      <c r="K102" s="142">
        <v>1</v>
      </c>
      <c r="L102" s="127">
        <v>1</v>
      </c>
      <c r="M102" s="143" t="s">
        <v>75</v>
      </c>
      <c r="N102" s="129">
        <v>35000</v>
      </c>
      <c r="O102" s="129">
        <f>N102+0</f>
        <v>35000</v>
      </c>
      <c r="P102" s="130">
        <v>525</v>
      </c>
      <c r="Q102" s="129">
        <v>10000</v>
      </c>
      <c r="R102" s="131">
        <f>Q102-N102</f>
        <v>-25000</v>
      </c>
      <c r="S102" s="101"/>
      <c r="T102" s="101"/>
      <c r="U102" s="101"/>
      <c r="V102" s="101"/>
      <c r="W102" s="101"/>
      <c r="X102" s="101"/>
    </row>
    <row r="103" spans="2:24" s="122" customFormat="1" ht="17.25" customHeight="1">
      <c r="B103" s="106" t="s">
        <v>111</v>
      </c>
      <c r="C103" s="136"/>
      <c r="D103" s="115" t="s">
        <v>112</v>
      </c>
      <c r="E103" s="116">
        <v>2</v>
      </c>
      <c r="F103" s="116">
        <v>1</v>
      </c>
      <c r="G103" s="115"/>
      <c r="H103" s="116">
        <v>2</v>
      </c>
      <c r="I103" s="137">
        <v>5</v>
      </c>
      <c r="J103" s="138"/>
      <c r="K103" s="138"/>
      <c r="L103" s="117"/>
      <c r="M103" s="139" t="s">
        <v>118</v>
      </c>
      <c r="N103" s="95">
        <f>N104+N108</f>
        <v>16029000</v>
      </c>
      <c r="O103" s="95">
        <f>O104+O108</f>
        <v>15896700</v>
      </c>
      <c r="P103" s="99">
        <f>P104+P108</f>
        <v>2641981.15</v>
      </c>
      <c r="Q103" s="95">
        <f>Q104+Q108</f>
        <v>16850000</v>
      </c>
      <c r="R103" s="225">
        <f>R104+R108</f>
        <v>821000</v>
      </c>
      <c r="S103" s="101"/>
      <c r="T103" s="101"/>
      <c r="U103" s="101"/>
      <c r="V103" s="101"/>
      <c r="W103" s="101"/>
      <c r="X103" s="101"/>
    </row>
    <row r="104" spans="2:24" ht="17.25" customHeight="1">
      <c r="B104" s="106" t="s">
        <v>111</v>
      </c>
      <c r="C104" s="136"/>
      <c r="D104" s="115" t="s">
        <v>112</v>
      </c>
      <c r="E104" s="116">
        <v>2</v>
      </c>
      <c r="F104" s="116">
        <v>1</v>
      </c>
      <c r="G104" s="115"/>
      <c r="H104" s="116">
        <v>2</v>
      </c>
      <c r="I104" s="137">
        <v>5</v>
      </c>
      <c r="J104" s="138">
        <v>4</v>
      </c>
      <c r="K104" s="138"/>
      <c r="L104" s="117"/>
      <c r="M104" s="139" t="s">
        <v>119</v>
      </c>
      <c r="N104" s="95">
        <f>N105</f>
        <v>15200000</v>
      </c>
      <c r="O104" s="95">
        <f>O105</f>
        <v>15067700</v>
      </c>
      <c r="P104" s="99">
        <f>P105</f>
        <v>1988807.3</v>
      </c>
      <c r="Q104" s="95">
        <f>Q105</f>
        <v>16000000</v>
      </c>
      <c r="R104" s="225">
        <f>R105</f>
        <v>800000</v>
      </c>
      <c r="S104" s="101"/>
      <c r="T104" s="101"/>
      <c r="U104" s="101"/>
      <c r="V104" s="101"/>
      <c r="W104" s="101"/>
      <c r="X104" s="101"/>
    </row>
    <row r="105" spans="2:24" ht="17.25" customHeight="1">
      <c r="B105" s="106" t="s">
        <v>111</v>
      </c>
      <c r="C105" s="136"/>
      <c r="D105" s="115" t="s">
        <v>112</v>
      </c>
      <c r="E105" s="116">
        <v>2</v>
      </c>
      <c r="F105" s="116">
        <v>1</v>
      </c>
      <c r="G105" s="115"/>
      <c r="H105" s="116">
        <v>2</v>
      </c>
      <c r="I105" s="137">
        <v>5</v>
      </c>
      <c r="J105" s="138">
        <v>4</v>
      </c>
      <c r="K105" s="138">
        <v>6</v>
      </c>
      <c r="L105" s="117"/>
      <c r="M105" s="139" t="s">
        <v>120</v>
      </c>
      <c r="N105" s="95">
        <f>N106+N107</f>
        <v>15200000</v>
      </c>
      <c r="O105" s="95">
        <f>O106+O107</f>
        <v>15067700</v>
      </c>
      <c r="P105" s="99">
        <f>P106+P107</f>
        <v>1988807.3</v>
      </c>
      <c r="Q105" s="95">
        <f>Q106+Q107</f>
        <v>16000000</v>
      </c>
      <c r="R105" s="225">
        <f>R106+R107</f>
        <v>800000</v>
      </c>
      <c r="S105" s="101"/>
      <c r="T105" s="101"/>
      <c r="U105" s="101"/>
      <c r="V105" s="101"/>
      <c r="W105" s="101"/>
      <c r="X105" s="101"/>
    </row>
    <row r="106" spans="2:24" s="122" customFormat="1" ht="17.25" customHeight="1">
      <c r="B106" s="123" t="s">
        <v>111</v>
      </c>
      <c r="C106" s="140"/>
      <c r="D106" s="125" t="s">
        <v>112</v>
      </c>
      <c r="E106" s="126">
        <v>2</v>
      </c>
      <c r="F106" s="126">
        <v>1</v>
      </c>
      <c r="G106" s="125"/>
      <c r="H106" s="126">
        <v>2</v>
      </c>
      <c r="I106" s="141">
        <v>5</v>
      </c>
      <c r="J106" s="142">
        <v>4</v>
      </c>
      <c r="K106" s="142">
        <v>6</v>
      </c>
      <c r="L106" s="127">
        <v>2</v>
      </c>
      <c r="M106" s="143" t="s">
        <v>121</v>
      </c>
      <c r="N106" s="129">
        <v>11200000</v>
      </c>
      <c r="O106" s="129">
        <v>11067700</v>
      </c>
      <c r="P106" s="130">
        <v>69296</v>
      </c>
      <c r="Q106" s="129">
        <v>10000000</v>
      </c>
      <c r="R106" s="131">
        <f>Q106-N106</f>
        <v>-1200000</v>
      </c>
      <c r="S106" s="101"/>
      <c r="T106" s="101"/>
      <c r="U106" s="101"/>
      <c r="V106" s="101"/>
      <c r="W106" s="101"/>
      <c r="X106" s="101"/>
    </row>
    <row r="107" spans="2:24" s="122" customFormat="1" ht="17.25" customHeight="1">
      <c r="B107" s="123" t="s">
        <v>111</v>
      </c>
      <c r="C107" s="140"/>
      <c r="D107" s="125" t="s">
        <v>112</v>
      </c>
      <c r="E107" s="126">
        <v>2</v>
      </c>
      <c r="F107" s="126">
        <v>1</v>
      </c>
      <c r="G107" s="125"/>
      <c r="H107" s="126">
        <v>2</v>
      </c>
      <c r="I107" s="141">
        <v>5</v>
      </c>
      <c r="J107" s="142">
        <v>4</v>
      </c>
      <c r="K107" s="142">
        <v>6</v>
      </c>
      <c r="L107" s="127">
        <v>3</v>
      </c>
      <c r="M107" s="143" t="s">
        <v>122</v>
      </c>
      <c r="N107" s="129">
        <v>4000000</v>
      </c>
      <c r="O107" s="129">
        <f>N107+0</f>
        <v>4000000</v>
      </c>
      <c r="P107" s="130">
        <v>1919511.3</v>
      </c>
      <c r="Q107" s="129">
        <v>6000000</v>
      </c>
      <c r="R107" s="131">
        <f>Q107-N107</f>
        <v>2000000</v>
      </c>
      <c r="S107" s="101"/>
      <c r="T107" s="101"/>
      <c r="U107" s="101"/>
      <c r="V107" s="101"/>
      <c r="W107" s="101"/>
      <c r="X107" s="101"/>
    </row>
    <row r="108" spans="2:24" ht="17.25" customHeight="1">
      <c r="B108" s="106" t="s">
        <v>111</v>
      </c>
      <c r="C108" s="140"/>
      <c r="D108" s="115" t="s">
        <v>112</v>
      </c>
      <c r="E108" s="116">
        <v>2</v>
      </c>
      <c r="F108" s="116">
        <v>1</v>
      </c>
      <c r="G108" s="115"/>
      <c r="H108" s="116">
        <v>2</v>
      </c>
      <c r="I108" s="137">
        <v>5</v>
      </c>
      <c r="J108" s="138">
        <v>4</v>
      </c>
      <c r="K108" s="138">
        <v>7</v>
      </c>
      <c r="L108" s="117"/>
      <c r="M108" s="139" t="s">
        <v>123</v>
      </c>
      <c r="N108" s="95">
        <f>N109</f>
        <v>829000</v>
      </c>
      <c r="O108" s="95">
        <f>O109</f>
        <v>829000</v>
      </c>
      <c r="P108" s="99">
        <f>P109</f>
        <v>653173.85</v>
      </c>
      <c r="Q108" s="95">
        <f>Q109</f>
        <v>850000</v>
      </c>
      <c r="R108" s="119">
        <f>R109</f>
        <v>21000</v>
      </c>
      <c r="S108" s="101"/>
      <c r="T108" s="101"/>
      <c r="U108" s="101"/>
      <c r="V108" s="101"/>
      <c r="W108" s="101"/>
      <c r="X108" s="101"/>
    </row>
    <row r="109" spans="2:24" s="122" customFormat="1" ht="17.25" customHeight="1">
      <c r="B109" s="180" t="s">
        <v>111</v>
      </c>
      <c r="C109" s="142"/>
      <c r="D109" s="125" t="s">
        <v>112</v>
      </c>
      <c r="E109" s="126">
        <v>2</v>
      </c>
      <c r="F109" s="126">
        <v>1</v>
      </c>
      <c r="G109" s="125"/>
      <c r="H109" s="126">
        <v>2</v>
      </c>
      <c r="I109" s="141">
        <v>5</v>
      </c>
      <c r="J109" s="142">
        <v>4</v>
      </c>
      <c r="K109" s="142">
        <v>7</v>
      </c>
      <c r="L109" s="141">
        <v>17</v>
      </c>
      <c r="M109" s="143" t="s">
        <v>124</v>
      </c>
      <c r="N109" s="129">
        <v>829000</v>
      </c>
      <c r="O109" s="129">
        <v>829000</v>
      </c>
      <c r="P109" s="130">
        <v>653173.85</v>
      </c>
      <c r="Q109" s="129">
        <v>850000</v>
      </c>
      <c r="R109" s="204">
        <f>Q109-N109</f>
        <v>21000</v>
      </c>
      <c r="S109" s="101"/>
      <c r="T109" s="101"/>
      <c r="U109" s="101"/>
      <c r="V109" s="101"/>
      <c r="W109" s="101"/>
      <c r="X109" s="101"/>
    </row>
    <row r="110" spans="2:22" s="206" customFormat="1" ht="17.25" customHeight="1">
      <c r="B110" s="106" t="s">
        <v>111</v>
      </c>
      <c r="C110" s="136"/>
      <c r="D110" s="115" t="s">
        <v>112</v>
      </c>
      <c r="E110" s="116">
        <v>2</v>
      </c>
      <c r="F110" s="116">
        <v>1</v>
      </c>
      <c r="G110" s="115" t="s">
        <v>113</v>
      </c>
      <c r="H110" s="116">
        <v>2</v>
      </c>
      <c r="I110" s="137"/>
      <c r="J110" s="138"/>
      <c r="K110" s="138"/>
      <c r="L110" s="117"/>
      <c r="M110" s="139" t="s">
        <v>239</v>
      </c>
      <c r="N110" s="95">
        <f>N111</f>
        <v>0</v>
      </c>
      <c r="O110" s="95">
        <f>O111</f>
        <v>0</v>
      </c>
      <c r="P110" s="99">
        <f>P111</f>
        <v>0</v>
      </c>
      <c r="Q110" s="95">
        <f>Q111</f>
        <v>250000</v>
      </c>
      <c r="R110" s="119">
        <f>R111</f>
        <v>250000</v>
      </c>
      <c r="S110" s="202">
        <f aca="true" t="shared" si="2" ref="S110:T114">S111</f>
        <v>0</v>
      </c>
      <c r="T110" s="198">
        <f t="shared" si="2"/>
        <v>-250000</v>
      </c>
      <c r="U110" s="207"/>
      <c r="V110" s="208"/>
    </row>
    <row r="111" spans="2:22" s="206" customFormat="1" ht="17.25" customHeight="1">
      <c r="B111" s="177" t="s">
        <v>111</v>
      </c>
      <c r="C111" s="136"/>
      <c r="D111" s="115" t="s">
        <v>112</v>
      </c>
      <c r="E111" s="116">
        <v>2</v>
      </c>
      <c r="F111" s="116">
        <v>1</v>
      </c>
      <c r="G111" s="115" t="s">
        <v>113</v>
      </c>
      <c r="H111" s="116">
        <v>2</v>
      </c>
      <c r="I111" s="137"/>
      <c r="J111" s="138"/>
      <c r="K111" s="138"/>
      <c r="L111" s="117"/>
      <c r="M111" s="139" t="s">
        <v>14</v>
      </c>
      <c r="N111" s="95">
        <f>N112</f>
        <v>0</v>
      </c>
      <c r="O111" s="95">
        <f aca="true" t="shared" si="3" ref="O111:R114">O112</f>
        <v>0</v>
      </c>
      <c r="P111" s="99">
        <f t="shared" si="3"/>
        <v>0</v>
      </c>
      <c r="Q111" s="95">
        <f t="shared" si="3"/>
        <v>250000</v>
      </c>
      <c r="R111" s="119">
        <f t="shared" si="3"/>
        <v>250000</v>
      </c>
      <c r="S111" s="202">
        <f t="shared" si="2"/>
        <v>0</v>
      </c>
      <c r="T111" s="198">
        <f t="shared" si="2"/>
        <v>-250000</v>
      </c>
      <c r="U111" s="207"/>
      <c r="V111" s="208"/>
    </row>
    <row r="112" spans="2:22" s="206" customFormat="1" ht="17.25" customHeight="1">
      <c r="B112" s="106" t="s">
        <v>111</v>
      </c>
      <c r="C112" s="136"/>
      <c r="D112" s="115" t="s">
        <v>112</v>
      </c>
      <c r="E112" s="116">
        <v>2</v>
      </c>
      <c r="F112" s="116">
        <v>1</v>
      </c>
      <c r="G112" s="115" t="s">
        <v>113</v>
      </c>
      <c r="H112" s="116">
        <v>2</v>
      </c>
      <c r="I112" s="137" t="s">
        <v>233</v>
      </c>
      <c r="J112" s="138"/>
      <c r="K112" s="138"/>
      <c r="L112" s="117"/>
      <c r="M112" s="139" t="s">
        <v>234</v>
      </c>
      <c r="N112" s="95">
        <f>N113</f>
        <v>0</v>
      </c>
      <c r="O112" s="95">
        <f t="shared" si="3"/>
        <v>0</v>
      </c>
      <c r="P112" s="99">
        <f t="shared" si="3"/>
        <v>0</v>
      </c>
      <c r="Q112" s="95">
        <f t="shared" si="3"/>
        <v>250000</v>
      </c>
      <c r="R112" s="119">
        <f t="shared" si="3"/>
        <v>250000</v>
      </c>
      <c r="S112" s="202">
        <f t="shared" si="2"/>
        <v>0</v>
      </c>
      <c r="T112" s="198">
        <f t="shared" si="2"/>
        <v>-250000</v>
      </c>
      <c r="U112" s="207"/>
      <c r="V112" s="208"/>
    </row>
    <row r="113" spans="2:21" s="206" customFormat="1" ht="17.25" customHeight="1">
      <c r="B113" s="106" t="s">
        <v>111</v>
      </c>
      <c r="C113" s="136"/>
      <c r="D113" s="115" t="s">
        <v>112</v>
      </c>
      <c r="E113" s="116">
        <v>2</v>
      </c>
      <c r="F113" s="116">
        <v>1</v>
      </c>
      <c r="G113" s="115" t="s">
        <v>113</v>
      </c>
      <c r="H113" s="116">
        <v>2</v>
      </c>
      <c r="I113" s="137" t="s">
        <v>233</v>
      </c>
      <c r="J113" s="138">
        <v>5</v>
      </c>
      <c r="K113" s="138"/>
      <c r="L113" s="117"/>
      <c r="M113" s="139" t="s">
        <v>235</v>
      </c>
      <c r="N113" s="95">
        <f>N114</f>
        <v>0</v>
      </c>
      <c r="O113" s="95">
        <f t="shared" si="3"/>
        <v>0</v>
      </c>
      <c r="P113" s="99">
        <f t="shared" si="3"/>
        <v>0</v>
      </c>
      <c r="Q113" s="95">
        <f t="shared" si="3"/>
        <v>250000</v>
      </c>
      <c r="R113" s="119">
        <f t="shared" si="3"/>
        <v>250000</v>
      </c>
      <c r="S113" s="202">
        <f t="shared" si="2"/>
        <v>0</v>
      </c>
      <c r="T113" s="198">
        <f t="shared" si="2"/>
        <v>-250000</v>
      </c>
      <c r="U113" s="201"/>
    </row>
    <row r="114" spans="2:21" s="206" customFormat="1" ht="17.25" customHeight="1">
      <c r="B114" s="106" t="s">
        <v>111</v>
      </c>
      <c r="C114" s="136"/>
      <c r="D114" s="115" t="s">
        <v>112</v>
      </c>
      <c r="E114" s="116">
        <v>2</v>
      </c>
      <c r="F114" s="116">
        <v>1</v>
      </c>
      <c r="G114" s="115" t="s">
        <v>113</v>
      </c>
      <c r="H114" s="116">
        <v>2</v>
      </c>
      <c r="I114" s="137" t="s">
        <v>233</v>
      </c>
      <c r="J114" s="138">
        <v>5</v>
      </c>
      <c r="K114" s="138">
        <v>7</v>
      </c>
      <c r="L114" s="117"/>
      <c r="M114" s="139" t="s">
        <v>236</v>
      </c>
      <c r="N114" s="95">
        <f>N115</f>
        <v>0</v>
      </c>
      <c r="O114" s="95">
        <f t="shared" si="3"/>
        <v>0</v>
      </c>
      <c r="P114" s="99">
        <f t="shared" si="3"/>
        <v>0</v>
      </c>
      <c r="Q114" s="95">
        <f t="shared" si="3"/>
        <v>250000</v>
      </c>
      <c r="R114" s="119">
        <f t="shared" si="3"/>
        <v>250000</v>
      </c>
      <c r="S114" s="202">
        <f t="shared" si="2"/>
        <v>0</v>
      </c>
      <c r="T114" s="198">
        <f t="shared" si="2"/>
        <v>-250000</v>
      </c>
      <c r="U114" s="209"/>
    </row>
    <row r="115" spans="2:21" s="197" customFormat="1" ht="17.25" customHeight="1" thickBot="1">
      <c r="B115" s="164" t="s">
        <v>111</v>
      </c>
      <c r="C115" s="213"/>
      <c r="D115" s="165" t="s">
        <v>112</v>
      </c>
      <c r="E115" s="166">
        <v>2</v>
      </c>
      <c r="F115" s="166">
        <v>1</v>
      </c>
      <c r="G115" s="165" t="s">
        <v>113</v>
      </c>
      <c r="H115" s="166">
        <v>2</v>
      </c>
      <c r="I115" s="214" t="s">
        <v>233</v>
      </c>
      <c r="J115" s="167">
        <v>5</v>
      </c>
      <c r="K115" s="167">
        <v>7</v>
      </c>
      <c r="L115" s="214" t="s">
        <v>113</v>
      </c>
      <c r="M115" s="205" t="s">
        <v>237</v>
      </c>
      <c r="N115" s="210">
        <v>0</v>
      </c>
      <c r="O115" s="210">
        <v>0</v>
      </c>
      <c r="P115" s="211">
        <v>0</v>
      </c>
      <c r="Q115" s="210">
        <v>250000</v>
      </c>
      <c r="R115" s="212">
        <f>Q115-N115</f>
        <v>250000</v>
      </c>
      <c r="S115" s="203">
        <v>0</v>
      </c>
      <c r="T115" s="200">
        <f>S115-R115</f>
        <v>-250000</v>
      </c>
      <c r="U115" s="199"/>
    </row>
    <row r="116" spans="2:18" ht="17.25" customHeight="1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5"/>
      <c r="O116" s="195"/>
      <c r="P116" s="196"/>
      <c r="Q116" s="195"/>
      <c r="R116" s="195"/>
    </row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12">
    <mergeCell ref="B5:C5"/>
    <mergeCell ref="R5:R6"/>
    <mergeCell ref="B1:R1"/>
    <mergeCell ref="B2:R2"/>
    <mergeCell ref="B3:R3"/>
    <mergeCell ref="Q5:Q6"/>
    <mergeCell ref="D5:G5"/>
    <mergeCell ref="I5:L5"/>
    <mergeCell ref="M5:M6"/>
    <mergeCell ref="N5:N6"/>
    <mergeCell ref="O5:O6"/>
    <mergeCell ref="P5:P6"/>
  </mergeCells>
  <printOptions/>
  <pageMargins left="0.31496062992125984" right="0.1968503937007874" top="0.7480314960629921" bottom="0.5511811023622047" header="0.31496062992125984" footer="0.31496062992125984"/>
  <pageSetup firstPageNumber="6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O35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3.25390625" style="102" customWidth="1"/>
    <col min="2" max="7" width="2.75390625" style="102" customWidth="1"/>
    <col min="8" max="8" width="49.75390625" style="102" customWidth="1"/>
    <col min="9" max="10" width="14.375" style="102" customWidth="1"/>
    <col min="11" max="11" width="14.375" style="102" hidden="1" customWidth="1"/>
    <col min="12" max="12" width="13.25390625" style="102" customWidth="1"/>
    <col min="13" max="13" width="12.75390625" style="102" customWidth="1"/>
    <col min="14" max="14" width="1.875" style="102" customWidth="1"/>
    <col min="15" max="15" width="2.875" style="102" customWidth="1"/>
    <col min="16" max="16384" width="9.125" style="102" customWidth="1"/>
  </cols>
  <sheetData>
    <row r="2" ht="13.5" thickBot="1"/>
    <row r="3" spans="4:13" ht="15" customHeight="1">
      <c r="D3" s="231" t="s">
        <v>161</v>
      </c>
      <c r="E3" s="232"/>
      <c r="F3" s="232"/>
      <c r="G3" s="232"/>
      <c r="H3" s="232"/>
      <c r="I3" s="232"/>
      <c r="J3" s="232"/>
      <c r="K3" s="232"/>
      <c r="L3" s="232"/>
      <c r="M3" s="233"/>
    </row>
    <row r="4" spans="4:13" ht="15" customHeight="1">
      <c r="D4" s="234" t="s">
        <v>110</v>
      </c>
      <c r="E4" s="235"/>
      <c r="F4" s="235"/>
      <c r="G4" s="235"/>
      <c r="H4" s="235"/>
      <c r="I4" s="235"/>
      <c r="J4" s="235"/>
      <c r="K4" s="235"/>
      <c r="L4" s="235"/>
      <c r="M4" s="236"/>
    </row>
    <row r="5" spans="4:13" ht="15" customHeight="1" thickBot="1">
      <c r="D5" s="237" t="s">
        <v>223</v>
      </c>
      <c r="E5" s="238"/>
      <c r="F5" s="238"/>
      <c r="G5" s="238"/>
      <c r="H5" s="238"/>
      <c r="I5" s="238"/>
      <c r="J5" s="238"/>
      <c r="K5" s="238"/>
      <c r="L5" s="238"/>
      <c r="M5" s="239"/>
    </row>
    <row r="6" spans="2:15" ht="15" customHeight="1" thickBot="1">
      <c r="B6" s="168"/>
      <c r="C6" s="168"/>
      <c r="D6" s="168"/>
      <c r="E6" s="168"/>
      <c r="F6" s="168"/>
      <c r="G6" s="168"/>
      <c r="H6" s="168"/>
      <c r="I6" s="101"/>
      <c r="J6" s="101"/>
      <c r="K6" s="101"/>
      <c r="L6" s="101"/>
      <c r="M6" s="101"/>
      <c r="N6" s="101"/>
      <c r="O6" s="101"/>
    </row>
    <row r="7" spans="2:14" ht="16.5" customHeight="1">
      <c r="B7" s="101"/>
      <c r="C7" s="169"/>
      <c r="D7" s="253" t="s">
        <v>5</v>
      </c>
      <c r="E7" s="243"/>
      <c r="F7" s="243"/>
      <c r="G7" s="243"/>
      <c r="H7" s="170" t="s">
        <v>76</v>
      </c>
      <c r="I7" s="254" t="s">
        <v>240</v>
      </c>
      <c r="J7" s="254" t="s">
        <v>241</v>
      </c>
      <c r="K7" s="254" t="s">
        <v>230</v>
      </c>
      <c r="L7" s="251" t="s">
        <v>242</v>
      </c>
      <c r="M7" s="251" t="s">
        <v>243</v>
      </c>
      <c r="N7" s="101"/>
    </row>
    <row r="8" spans="2:14" ht="16.5" customHeight="1" thickBot="1">
      <c r="B8" s="101"/>
      <c r="C8" s="171"/>
      <c r="D8" s="172" t="s">
        <v>7</v>
      </c>
      <c r="E8" s="104" t="s">
        <v>8</v>
      </c>
      <c r="F8" s="104" t="s">
        <v>9</v>
      </c>
      <c r="G8" s="105" t="s">
        <v>10</v>
      </c>
      <c r="H8" s="173"/>
      <c r="I8" s="255"/>
      <c r="J8" s="255"/>
      <c r="K8" s="255"/>
      <c r="L8" s="252"/>
      <c r="M8" s="252"/>
      <c r="N8" s="101"/>
    </row>
    <row r="9" spans="2:14" s="176" customFormat="1" ht="16.5" customHeight="1">
      <c r="B9" s="101"/>
      <c r="C9" s="168"/>
      <c r="D9" s="106"/>
      <c r="E9" s="108"/>
      <c r="F9" s="108"/>
      <c r="G9" s="110"/>
      <c r="H9" s="111" t="s">
        <v>0</v>
      </c>
      <c r="I9" s="174">
        <f>I10+I22</f>
        <v>18300000</v>
      </c>
      <c r="J9" s="174">
        <f>J10+J22</f>
        <v>18300000</v>
      </c>
      <c r="K9" s="174">
        <f>K10+K22</f>
        <v>13731534.430000002</v>
      </c>
      <c r="L9" s="174">
        <f>L10+L22</f>
        <v>19700000</v>
      </c>
      <c r="M9" s="174">
        <f>M10+M22</f>
        <v>1400000</v>
      </c>
      <c r="N9" s="175"/>
    </row>
    <row r="10" spans="2:14" s="176" customFormat="1" ht="16.5" customHeight="1">
      <c r="B10" s="101"/>
      <c r="C10" s="168"/>
      <c r="D10" s="177" t="s">
        <v>113</v>
      </c>
      <c r="E10" s="116"/>
      <c r="F10" s="116"/>
      <c r="G10" s="117"/>
      <c r="H10" s="118" t="s">
        <v>77</v>
      </c>
      <c r="I10" s="178">
        <f>I11+I14+I19</f>
        <v>17430000</v>
      </c>
      <c r="J10" s="178">
        <f>J11+J14+J19</f>
        <v>17430000</v>
      </c>
      <c r="K10" s="178">
        <f>K11+K14+K19</f>
        <v>13165773.510000002</v>
      </c>
      <c r="L10" s="178">
        <f>L11+L14+L19</f>
        <v>18790000</v>
      </c>
      <c r="M10" s="178">
        <f>M11+M14+M19</f>
        <v>1360000</v>
      </c>
      <c r="N10" s="175"/>
    </row>
    <row r="11" spans="2:14" ht="16.5" customHeight="1">
      <c r="B11" s="101"/>
      <c r="C11" s="168"/>
      <c r="D11" s="177" t="s">
        <v>113</v>
      </c>
      <c r="E11" s="116">
        <v>5</v>
      </c>
      <c r="F11" s="116"/>
      <c r="G11" s="117"/>
      <c r="H11" s="179" t="s">
        <v>78</v>
      </c>
      <c r="I11" s="178">
        <f aca="true" t="shared" si="0" ref="I11:M12">I12</f>
        <v>13690000</v>
      </c>
      <c r="J11" s="178">
        <f t="shared" si="0"/>
        <v>13690000</v>
      </c>
      <c r="K11" s="178">
        <f t="shared" si="0"/>
        <v>10900550.13</v>
      </c>
      <c r="L11" s="178">
        <f t="shared" si="0"/>
        <v>12985000</v>
      </c>
      <c r="M11" s="178">
        <f t="shared" si="0"/>
        <v>-705000</v>
      </c>
      <c r="N11" s="101"/>
    </row>
    <row r="12" spans="2:14" ht="16.5" customHeight="1">
      <c r="B12" s="101"/>
      <c r="C12" s="168"/>
      <c r="D12" s="177" t="s">
        <v>113</v>
      </c>
      <c r="E12" s="116">
        <v>5</v>
      </c>
      <c r="F12" s="116">
        <v>7</v>
      </c>
      <c r="G12" s="117"/>
      <c r="H12" s="179" t="s">
        <v>79</v>
      </c>
      <c r="I12" s="178">
        <f t="shared" si="0"/>
        <v>13690000</v>
      </c>
      <c r="J12" s="178">
        <f t="shared" si="0"/>
        <v>13690000</v>
      </c>
      <c r="K12" s="178">
        <f t="shared" si="0"/>
        <v>10900550.13</v>
      </c>
      <c r="L12" s="178">
        <f t="shared" si="0"/>
        <v>12985000</v>
      </c>
      <c r="M12" s="178">
        <f t="shared" si="0"/>
        <v>-705000</v>
      </c>
      <c r="N12" s="101"/>
    </row>
    <row r="13" spans="2:14" s="122" customFormat="1" ht="16.5" customHeight="1">
      <c r="B13" s="101"/>
      <c r="C13" s="168"/>
      <c r="D13" s="180" t="s">
        <v>113</v>
      </c>
      <c r="E13" s="126">
        <v>5</v>
      </c>
      <c r="F13" s="126">
        <v>7</v>
      </c>
      <c r="G13" s="127">
        <v>90</v>
      </c>
      <c r="H13" s="128" t="s">
        <v>79</v>
      </c>
      <c r="I13" s="181">
        <v>13690000</v>
      </c>
      <c r="J13" s="181">
        <v>13690000</v>
      </c>
      <c r="K13" s="181">
        <v>10900550.13</v>
      </c>
      <c r="L13" s="181">
        <v>12985000</v>
      </c>
      <c r="M13" s="181">
        <f>L13-I13</f>
        <v>-705000</v>
      </c>
      <c r="N13" s="101"/>
    </row>
    <row r="14" spans="2:14" ht="16.5" customHeight="1">
      <c r="B14" s="101"/>
      <c r="C14" s="168"/>
      <c r="D14" s="177" t="s">
        <v>113</v>
      </c>
      <c r="E14" s="116">
        <v>7</v>
      </c>
      <c r="F14" s="116"/>
      <c r="G14" s="121"/>
      <c r="H14" s="118" t="s">
        <v>80</v>
      </c>
      <c r="I14" s="178">
        <f>I15+I17</f>
        <v>3739000</v>
      </c>
      <c r="J14" s="178">
        <f>J15+J17</f>
        <v>3739000</v>
      </c>
      <c r="K14" s="178">
        <f>K15+K17</f>
        <v>2264033.38</v>
      </c>
      <c r="L14" s="178">
        <f>L15+L17</f>
        <v>5803000</v>
      </c>
      <c r="M14" s="178">
        <f>M15+M17</f>
        <v>2064000</v>
      </c>
      <c r="N14" s="101"/>
    </row>
    <row r="15" spans="2:14" ht="16.5" customHeight="1">
      <c r="B15" s="101"/>
      <c r="C15" s="168"/>
      <c r="D15" s="177" t="s">
        <v>113</v>
      </c>
      <c r="E15" s="116">
        <v>7</v>
      </c>
      <c r="F15" s="116">
        <v>2</v>
      </c>
      <c r="G15" s="121"/>
      <c r="H15" s="118" t="s">
        <v>81</v>
      </c>
      <c r="I15" s="178">
        <f>I16</f>
        <v>4000</v>
      </c>
      <c r="J15" s="178">
        <f>J16</f>
        <v>4000</v>
      </c>
      <c r="K15" s="178">
        <f>K16</f>
        <v>0</v>
      </c>
      <c r="L15" s="178">
        <f>L16</f>
        <v>3000</v>
      </c>
      <c r="M15" s="178">
        <f>M16</f>
        <v>-1000</v>
      </c>
      <c r="N15" s="101"/>
    </row>
    <row r="16" spans="2:14" s="122" customFormat="1" ht="16.5" customHeight="1">
      <c r="B16" s="101"/>
      <c r="C16" s="168"/>
      <c r="D16" s="180" t="s">
        <v>113</v>
      </c>
      <c r="E16" s="126">
        <v>7</v>
      </c>
      <c r="F16" s="126">
        <v>2</v>
      </c>
      <c r="G16" s="132" t="s">
        <v>114</v>
      </c>
      <c r="H16" s="128" t="s">
        <v>82</v>
      </c>
      <c r="I16" s="181">
        <v>4000</v>
      </c>
      <c r="J16" s="181">
        <v>4000</v>
      </c>
      <c r="K16" s="181">
        <v>0</v>
      </c>
      <c r="L16" s="181">
        <v>3000</v>
      </c>
      <c r="M16" s="181">
        <f>L16-I16</f>
        <v>-1000</v>
      </c>
      <c r="N16" s="101"/>
    </row>
    <row r="17" spans="2:14" ht="16.5" customHeight="1">
      <c r="B17" s="101"/>
      <c r="C17" s="168"/>
      <c r="D17" s="177" t="s">
        <v>113</v>
      </c>
      <c r="E17" s="116">
        <v>7</v>
      </c>
      <c r="F17" s="116">
        <v>9</v>
      </c>
      <c r="G17" s="117"/>
      <c r="H17" s="118" t="s">
        <v>83</v>
      </c>
      <c r="I17" s="178">
        <f>I18</f>
        <v>3735000</v>
      </c>
      <c r="J17" s="178">
        <f>J18</f>
        <v>3735000</v>
      </c>
      <c r="K17" s="178">
        <f>K18</f>
        <v>2264033.38</v>
      </c>
      <c r="L17" s="178">
        <f>L18</f>
        <v>5800000</v>
      </c>
      <c r="M17" s="178">
        <f>M18</f>
        <v>2065000</v>
      </c>
      <c r="N17" s="101"/>
    </row>
    <row r="18" spans="2:14" s="122" customFormat="1" ht="16.5" customHeight="1">
      <c r="B18" s="101"/>
      <c r="C18" s="168"/>
      <c r="D18" s="180" t="s">
        <v>113</v>
      </c>
      <c r="E18" s="126">
        <v>7</v>
      </c>
      <c r="F18" s="126">
        <v>9</v>
      </c>
      <c r="G18" s="132" t="s">
        <v>113</v>
      </c>
      <c r="H18" s="128" t="s">
        <v>83</v>
      </c>
      <c r="I18" s="181">
        <v>3735000</v>
      </c>
      <c r="J18" s="181">
        <v>3735000</v>
      </c>
      <c r="K18" s="181">
        <v>2264033.38</v>
      </c>
      <c r="L18" s="181">
        <v>5800000</v>
      </c>
      <c r="M18" s="181">
        <f>L18-I18</f>
        <v>2065000</v>
      </c>
      <c r="N18" s="101"/>
    </row>
    <row r="19" spans="2:14" ht="16.5" customHeight="1">
      <c r="B19" s="101"/>
      <c r="C19" s="168"/>
      <c r="D19" s="177" t="s">
        <v>113</v>
      </c>
      <c r="E19" s="116">
        <v>8</v>
      </c>
      <c r="F19" s="116"/>
      <c r="G19" s="121"/>
      <c r="H19" s="118" t="s">
        <v>142</v>
      </c>
      <c r="I19" s="178">
        <f>I20+0</f>
        <v>1000</v>
      </c>
      <c r="J19" s="178">
        <f>J20+0</f>
        <v>1000</v>
      </c>
      <c r="K19" s="178">
        <f>K20+0</f>
        <v>1190</v>
      </c>
      <c r="L19" s="178">
        <f>L20+0</f>
        <v>2000</v>
      </c>
      <c r="M19" s="178">
        <f>M20+0</f>
        <v>1000</v>
      </c>
      <c r="N19" s="101"/>
    </row>
    <row r="20" spans="2:14" ht="16.5" customHeight="1">
      <c r="B20" s="101"/>
      <c r="C20" s="168"/>
      <c r="D20" s="177" t="s">
        <v>113</v>
      </c>
      <c r="E20" s="116">
        <v>8</v>
      </c>
      <c r="F20" s="116">
        <v>1</v>
      </c>
      <c r="G20" s="117"/>
      <c r="H20" s="118" t="s">
        <v>84</v>
      </c>
      <c r="I20" s="178">
        <f>I21</f>
        <v>1000</v>
      </c>
      <c r="J20" s="178">
        <f>J21</f>
        <v>1000</v>
      </c>
      <c r="K20" s="178">
        <f>K21</f>
        <v>1190</v>
      </c>
      <c r="L20" s="178">
        <f>L21</f>
        <v>2000</v>
      </c>
      <c r="M20" s="178">
        <f>M21</f>
        <v>1000</v>
      </c>
      <c r="N20" s="101"/>
    </row>
    <row r="21" spans="2:14" s="122" customFormat="1" ht="16.5" customHeight="1">
      <c r="B21" s="101"/>
      <c r="C21" s="168"/>
      <c r="D21" s="180" t="s">
        <v>113</v>
      </c>
      <c r="E21" s="126">
        <v>8</v>
      </c>
      <c r="F21" s="126">
        <v>1</v>
      </c>
      <c r="G21" s="127">
        <v>50</v>
      </c>
      <c r="H21" s="128" t="s">
        <v>85</v>
      </c>
      <c r="I21" s="181">
        <v>1000</v>
      </c>
      <c r="J21" s="181">
        <v>1000</v>
      </c>
      <c r="K21" s="181">
        <v>1190</v>
      </c>
      <c r="L21" s="181">
        <v>2000</v>
      </c>
      <c r="M21" s="181">
        <f>L21-I21</f>
        <v>1000</v>
      </c>
      <c r="N21" s="101"/>
    </row>
    <row r="22" spans="2:14" ht="16.5" customHeight="1">
      <c r="B22" s="101"/>
      <c r="C22" s="168"/>
      <c r="D22" s="177" t="s">
        <v>115</v>
      </c>
      <c r="E22" s="116"/>
      <c r="F22" s="116"/>
      <c r="G22" s="117"/>
      <c r="H22" s="118" t="s">
        <v>86</v>
      </c>
      <c r="I22" s="178">
        <f>I23</f>
        <v>870000</v>
      </c>
      <c r="J22" s="178">
        <f>J23</f>
        <v>870000</v>
      </c>
      <c r="K22" s="178">
        <f>K23</f>
        <v>565760.9199999999</v>
      </c>
      <c r="L22" s="178">
        <f>L23</f>
        <v>910000</v>
      </c>
      <c r="M22" s="178">
        <f>M23</f>
        <v>40000</v>
      </c>
      <c r="N22" s="101"/>
    </row>
    <row r="23" spans="2:14" ht="16.5" customHeight="1">
      <c r="B23" s="101"/>
      <c r="C23" s="168"/>
      <c r="D23" s="177" t="s">
        <v>115</v>
      </c>
      <c r="E23" s="116">
        <v>3</v>
      </c>
      <c r="F23" s="116"/>
      <c r="G23" s="121"/>
      <c r="H23" s="118" t="s">
        <v>87</v>
      </c>
      <c r="I23" s="178">
        <f>I24+I26</f>
        <v>870000</v>
      </c>
      <c r="J23" s="178">
        <f>J24+J26</f>
        <v>870000</v>
      </c>
      <c r="K23" s="178">
        <f>K24+K26</f>
        <v>565760.9199999999</v>
      </c>
      <c r="L23" s="178">
        <f>L24+L26</f>
        <v>910000</v>
      </c>
      <c r="M23" s="178">
        <f>M24+M26</f>
        <v>40000</v>
      </c>
      <c r="N23" s="101"/>
    </row>
    <row r="24" spans="2:14" ht="16.5" customHeight="1">
      <c r="B24" s="101"/>
      <c r="C24" s="168"/>
      <c r="D24" s="177" t="s">
        <v>115</v>
      </c>
      <c r="E24" s="116">
        <v>3</v>
      </c>
      <c r="F24" s="116">
        <v>1</v>
      </c>
      <c r="G24" s="121"/>
      <c r="H24" s="133" t="s">
        <v>88</v>
      </c>
      <c r="I24" s="178">
        <f>I25</f>
        <v>100000</v>
      </c>
      <c r="J24" s="178">
        <f>J25</f>
        <v>100000</v>
      </c>
      <c r="K24" s="178">
        <f>K25</f>
        <v>124545.5</v>
      </c>
      <c r="L24" s="178">
        <f>L25</f>
        <v>140000</v>
      </c>
      <c r="M24" s="178">
        <f>M25</f>
        <v>40000</v>
      </c>
      <c r="N24" s="101"/>
    </row>
    <row r="25" spans="2:14" s="122" customFormat="1" ht="16.5" customHeight="1">
      <c r="B25" s="101"/>
      <c r="C25" s="168"/>
      <c r="D25" s="180" t="s">
        <v>115</v>
      </c>
      <c r="E25" s="126">
        <v>3</v>
      </c>
      <c r="F25" s="126">
        <v>1</v>
      </c>
      <c r="G25" s="132" t="s">
        <v>114</v>
      </c>
      <c r="H25" s="128" t="s">
        <v>89</v>
      </c>
      <c r="I25" s="181">
        <v>100000</v>
      </c>
      <c r="J25" s="181">
        <v>100000</v>
      </c>
      <c r="K25" s="181">
        <v>124545.5</v>
      </c>
      <c r="L25" s="181">
        <v>140000</v>
      </c>
      <c r="M25" s="181">
        <f>L25-I25</f>
        <v>40000</v>
      </c>
      <c r="N25" s="101"/>
    </row>
    <row r="26" spans="2:14" ht="16.5" customHeight="1">
      <c r="B26" s="101"/>
      <c r="C26" s="168"/>
      <c r="D26" s="177" t="s">
        <v>115</v>
      </c>
      <c r="E26" s="116">
        <v>3</v>
      </c>
      <c r="F26" s="116">
        <v>2</v>
      </c>
      <c r="G26" s="121"/>
      <c r="H26" s="118" t="s">
        <v>90</v>
      </c>
      <c r="I26" s="178">
        <f>I27</f>
        <v>770000</v>
      </c>
      <c r="J26" s="178">
        <f>J27</f>
        <v>770000</v>
      </c>
      <c r="K26" s="178">
        <f>K27</f>
        <v>441215.42</v>
      </c>
      <c r="L26" s="178">
        <f>L27</f>
        <v>770000</v>
      </c>
      <c r="M26" s="178">
        <f>M27</f>
        <v>0</v>
      </c>
      <c r="N26" s="101"/>
    </row>
    <row r="27" spans="2:14" s="122" customFormat="1" ht="16.5" customHeight="1" thickBot="1">
      <c r="B27" s="101"/>
      <c r="C27" s="168"/>
      <c r="D27" s="164" t="s">
        <v>115</v>
      </c>
      <c r="E27" s="166">
        <v>3</v>
      </c>
      <c r="F27" s="166">
        <v>2</v>
      </c>
      <c r="G27" s="229" t="s">
        <v>114</v>
      </c>
      <c r="H27" s="187" t="s">
        <v>91</v>
      </c>
      <c r="I27" s="230">
        <v>770000</v>
      </c>
      <c r="J27" s="230">
        <v>770000</v>
      </c>
      <c r="K27" s="230">
        <v>441215.42</v>
      </c>
      <c r="L27" s="230">
        <v>770000</v>
      </c>
      <c r="M27" s="230">
        <f>L27-I27</f>
        <v>0</v>
      </c>
      <c r="N27" s="101"/>
    </row>
    <row r="28" spans="2:14" ht="16.5" customHeight="1" hidden="1">
      <c r="B28" s="150"/>
      <c r="C28" s="182"/>
      <c r="D28" s="106" t="s">
        <v>115</v>
      </c>
      <c r="E28" s="108">
        <v>6</v>
      </c>
      <c r="F28" s="108"/>
      <c r="G28" s="110"/>
      <c r="H28" s="135" t="s">
        <v>135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101"/>
    </row>
    <row r="29" spans="2:14" ht="16.5" customHeight="1" hidden="1">
      <c r="B29" s="150"/>
      <c r="C29" s="182"/>
      <c r="D29" s="177" t="s">
        <v>115</v>
      </c>
      <c r="E29" s="108">
        <v>6</v>
      </c>
      <c r="F29" s="116">
        <v>7</v>
      </c>
      <c r="G29" s="117"/>
      <c r="H29" s="118" t="s">
        <v>136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01"/>
    </row>
    <row r="30" spans="2:14" s="122" customFormat="1" ht="16.5" customHeight="1" hidden="1">
      <c r="B30" s="150"/>
      <c r="C30" s="182"/>
      <c r="D30" s="180" t="s">
        <v>115</v>
      </c>
      <c r="E30" s="184">
        <v>6</v>
      </c>
      <c r="F30" s="126">
        <v>7</v>
      </c>
      <c r="G30" s="127">
        <v>90</v>
      </c>
      <c r="H30" s="185" t="s">
        <v>137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01"/>
    </row>
    <row r="31" spans="2:14" ht="16.5" customHeight="1" hidden="1">
      <c r="B31" s="150"/>
      <c r="C31" s="182"/>
      <c r="D31" s="177" t="s">
        <v>112</v>
      </c>
      <c r="E31" s="108"/>
      <c r="F31" s="116"/>
      <c r="G31" s="117"/>
      <c r="H31" s="179" t="s">
        <v>138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01"/>
    </row>
    <row r="32" spans="2:14" ht="16.5" customHeight="1" hidden="1">
      <c r="B32" s="150"/>
      <c r="C32" s="182"/>
      <c r="D32" s="177" t="s">
        <v>112</v>
      </c>
      <c r="E32" s="116">
        <v>2</v>
      </c>
      <c r="F32" s="116"/>
      <c r="G32" s="117"/>
      <c r="H32" s="118" t="s">
        <v>139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01"/>
    </row>
    <row r="33" spans="2:14" ht="16.5" customHeight="1" hidden="1">
      <c r="B33" s="150"/>
      <c r="C33" s="182"/>
      <c r="D33" s="177" t="s">
        <v>112</v>
      </c>
      <c r="E33" s="116">
        <v>2</v>
      </c>
      <c r="F33" s="116">
        <v>1</v>
      </c>
      <c r="G33" s="121"/>
      <c r="H33" s="118" t="s">
        <v>140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01"/>
    </row>
    <row r="34" spans="2:14" s="122" customFormat="1" ht="16.5" customHeight="1" hidden="1" thickBot="1">
      <c r="B34" s="150"/>
      <c r="C34" s="182"/>
      <c r="D34" s="164" t="s">
        <v>112</v>
      </c>
      <c r="E34" s="166">
        <v>2</v>
      </c>
      <c r="F34" s="166">
        <v>1</v>
      </c>
      <c r="G34" s="165" t="s">
        <v>116</v>
      </c>
      <c r="H34" s="187" t="s">
        <v>141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01"/>
    </row>
    <row r="35" spans="2:15" ht="18" customHeight="1">
      <c r="B35" s="150"/>
      <c r="C35" s="182"/>
      <c r="D35" s="188"/>
      <c r="E35" s="189"/>
      <c r="F35" s="189"/>
      <c r="G35" s="190"/>
      <c r="H35" s="191"/>
      <c r="I35" s="192"/>
      <c r="J35" s="192"/>
      <c r="K35" s="192"/>
      <c r="L35" s="192"/>
      <c r="M35" s="192"/>
      <c r="N35" s="101"/>
      <c r="O35" s="101"/>
    </row>
  </sheetData>
  <sheetProtection/>
  <mergeCells count="9">
    <mergeCell ref="D3:M3"/>
    <mergeCell ref="D4:M4"/>
    <mergeCell ref="D5:M5"/>
    <mergeCell ref="M7:M8"/>
    <mergeCell ref="D7:G7"/>
    <mergeCell ref="I7:I8"/>
    <mergeCell ref="K7:K8"/>
    <mergeCell ref="L7:L8"/>
    <mergeCell ref="J7:J8"/>
  </mergeCells>
  <printOptions/>
  <pageMargins left="0.5118110236220472" right="0.3937007874015748" top="0.6692913385826772" bottom="0.15748031496062992" header="0.31496062992125984" footer="0.31496062992125984"/>
  <pageSetup firstPageNumber="10" useFirstPageNumber="1" horizontalDpi="600" verticalDpi="600" orientation="landscape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N40"/>
  <sheetViews>
    <sheetView showGridLines="0" zoomScalePageLayoutView="0" workbookViewId="0" topLeftCell="A13">
      <selection activeCell="M20" sqref="M20"/>
    </sheetView>
  </sheetViews>
  <sheetFormatPr defaultColWidth="9.00390625" defaultRowHeight="12.75"/>
  <cols>
    <col min="1" max="1" width="3.875" style="12" customWidth="1"/>
    <col min="2" max="8" width="4.75390625" style="12" customWidth="1"/>
    <col min="9" max="9" width="60.375" style="12" customWidth="1"/>
    <col min="10" max="10" width="12.375" style="12" hidden="1" customWidth="1"/>
    <col min="11" max="11" width="13.25390625" style="12" customWidth="1"/>
    <col min="12" max="12" width="13.25390625" style="46" customWidth="1"/>
    <col min="13" max="13" width="14.375" style="46" customWidth="1"/>
    <col min="14" max="14" width="3.375" style="13" customWidth="1"/>
    <col min="15" max="16384" width="9.125" style="12" customWidth="1"/>
  </cols>
  <sheetData>
    <row r="1" ht="9" customHeight="1" thickBot="1"/>
    <row r="2" spans="2:14" s="9" customFormat="1" ht="12.75">
      <c r="B2" s="262" t="s">
        <v>222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  <c r="N2" s="7"/>
    </row>
    <row r="3" spans="2:14" s="9" customFormat="1" ht="12.75">
      <c r="B3" s="259" t="s">
        <v>125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7"/>
    </row>
    <row r="4" spans="2:14" s="9" customFormat="1" ht="13.5" thickBot="1">
      <c r="B4" s="265" t="s">
        <v>1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7"/>
    </row>
    <row r="5" spans="4:13" ht="12" thickBot="1"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s="13" customFormat="1" ht="11.25">
      <c r="B6" s="268" t="s">
        <v>163</v>
      </c>
      <c r="C6" s="269"/>
      <c r="D6" s="274" t="s">
        <v>3</v>
      </c>
      <c r="E6" s="275"/>
      <c r="F6" s="269"/>
      <c r="G6" s="274" t="s">
        <v>164</v>
      </c>
      <c r="H6" s="269"/>
      <c r="I6" s="280" t="s">
        <v>165</v>
      </c>
      <c r="J6" s="280" t="s">
        <v>166</v>
      </c>
      <c r="K6" s="280" t="s">
        <v>108</v>
      </c>
      <c r="L6" s="283" t="s">
        <v>167</v>
      </c>
      <c r="M6" s="256" t="s">
        <v>92</v>
      </c>
    </row>
    <row r="7" spans="2:13" s="13" customFormat="1" ht="11.25">
      <c r="B7" s="270"/>
      <c r="C7" s="271"/>
      <c r="D7" s="276"/>
      <c r="E7" s="277"/>
      <c r="F7" s="271"/>
      <c r="G7" s="276"/>
      <c r="H7" s="271"/>
      <c r="I7" s="281"/>
      <c r="J7" s="281"/>
      <c r="K7" s="281"/>
      <c r="L7" s="284"/>
      <c r="M7" s="257"/>
    </row>
    <row r="8" spans="2:13" s="13" customFormat="1" ht="11.25">
      <c r="B8" s="270"/>
      <c r="C8" s="271"/>
      <c r="D8" s="276"/>
      <c r="E8" s="277"/>
      <c r="F8" s="271"/>
      <c r="G8" s="278"/>
      <c r="H8" s="273"/>
      <c r="I8" s="281"/>
      <c r="J8" s="281"/>
      <c r="K8" s="281"/>
      <c r="L8" s="284"/>
      <c r="M8" s="257"/>
    </row>
    <row r="9" spans="2:13" s="13" customFormat="1" ht="19.5" customHeight="1">
      <c r="B9" s="272"/>
      <c r="C9" s="273"/>
      <c r="D9" s="278"/>
      <c r="E9" s="279"/>
      <c r="F9" s="273"/>
      <c r="G9" s="15">
        <v>2015</v>
      </c>
      <c r="H9" s="15">
        <v>2016</v>
      </c>
      <c r="I9" s="282"/>
      <c r="J9" s="282"/>
      <c r="K9" s="282"/>
      <c r="L9" s="285"/>
      <c r="M9" s="258"/>
    </row>
    <row r="10" spans="2:13" ht="11.25">
      <c r="B10" s="47">
        <v>40</v>
      </c>
      <c r="C10" s="16"/>
      <c r="D10" s="17" t="s">
        <v>112</v>
      </c>
      <c r="E10" s="17" t="s">
        <v>214</v>
      </c>
      <c r="F10" s="17" t="s">
        <v>215</v>
      </c>
      <c r="G10" s="18"/>
      <c r="H10" s="19"/>
      <c r="I10" s="20" t="s">
        <v>0</v>
      </c>
      <c r="J10" s="18"/>
      <c r="K10" s="18"/>
      <c r="L10" s="21"/>
      <c r="M10" s="48"/>
    </row>
    <row r="11" spans="2:13" ht="11.25">
      <c r="B11" s="49"/>
      <c r="C11" s="22"/>
      <c r="D11" s="23"/>
      <c r="E11" s="23"/>
      <c r="F11" s="23"/>
      <c r="G11" s="24"/>
      <c r="H11" s="19"/>
      <c r="I11" s="24"/>
      <c r="J11" s="24"/>
      <c r="K11" s="24"/>
      <c r="L11" s="25"/>
      <c r="M11" s="50"/>
    </row>
    <row r="12" spans="2:13" ht="15.75" customHeight="1">
      <c r="B12" s="51"/>
      <c r="C12" s="26"/>
      <c r="D12" s="26"/>
      <c r="E12" s="26"/>
      <c r="F12" s="26"/>
      <c r="G12" s="27"/>
      <c r="H12" s="19"/>
      <c r="I12" s="28" t="s">
        <v>168</v>
      </c>
      <c r="J12" s="29"/>
      <c r="K12" s="30"/>
      <c r="L12" s="29"/>
      <c r="M12" s="52"/>
    </row>
    <row r="13" spans="2:13" ht="15.75" customHeight="1">
      <c r="B13" s="51"/>
      <c r="C13" s="26"/>
      <c r="D13" s="26"/>
      <c r="E13" s="26"/>
      <c r="F13" s="26"/>
      <c r="G13" s="27">
        <v>1</v>
      </c>
      <c r="H13" s="19">
        <v>1</v>
      </c>
      <c r="I13" s="31" t="s">
        <v>169</v>
      </c>
      <c r="J13" s="30" t="s">
        <v>7</v>
      </c>
      <c r="K13" s="30" t="s">
        <v>170</v>
      </c>
      <c r="L13" s="30" t="s">
        <v>171</v>
      </c>
      <c r="M13" s="53"/>
    </row>
    <row r="14" spans="2:13" ht="9.75" customHeight="1">
      <c r="B14" s="51"/>
      <c r="C14" s="26"/>
      <c r="D14" s="26"/>
      <c r="E14" s="26"/>
      <c r="F14" s="26"/>
      <c r="G14" s="27"/>
      <c r="H14" s="32"/>
      <c r="I14" s="33"/>
      <c r="J14" s="30"/>
      <c r="K14" s="30"/>
      <c r="L14" s="30"/>
      <c r="M14" s="53"/>
    </row>
    <row r="15" spans="2:13" ht="15.75" customHeight="1">
      <c r="B15" s="51"/>
      <c r="C15" s="26"/>
      <c r="D15" s="26"/>
      <c r="E15" s="26"/>
      <c r="F15" s="26"/>
      <c r="G15" s="27"/>
      <c r="H15" s="32"/>
      <c r="I15" s="34" t="s">
        <v>186</v>
      </c>
      <c r="J15" s="30"/>
      <c r="K15" s="30"/>
      <c r="L15" s="30"/>
      <c r="M15" s="53"/>
    </row>
    <row r="16" spans="2:13" ht="15.75" customHeight="1">
      <c r="B16" s="51"/>
      <c r="C16" s="26"/>
      <c r="D16" s="26"/>
      <c r="E16" s="26"/>
      <c r="F16" s="26"/>
      <c r="G16" s="27">
        <v>1</v>
      </c>
      <c r="H16" s="32">
        <v>1</v>
      </c>
      <c r="I16" s="35" t="s">
        <v>185</v>
      </c>
      <c r="J16" s="30" t="s">
        <v>9</v>
      </c>
      <c r="K16" s="30" t="s">
        <v>173</v>
      </c>
      <c r="L16" s="30" t="s">
        <v>174</v>
      </c>
      <c r="M16" s="53"/>
    </row>
    <row r="17" spans="2:13" ht="15.75" customHeight="1">
      <c r="B17" s="51"/>
      <c r="C17" s="26"/>
      <c r="D17" s="26"/>
      <c r="E17" s="26"/>
      <c r="F17" s="26"/>
      <c r="G17" s="27">
        <v>1</v>
      </c>
      <c r="H17" s="32">
        <v>1</v>
      </c>
      <c r="I17" s="36" t="s">
        <v>187</v>
      </c>
      <c r="J17" s="30" t="s">
        <v>9</v>
      </c>
      <c r="K17" s="30" t="s">
        <v>173</v>
      </c>
      <c r="L17" s="30" t="s">
        <v>174</v>
      </c>
      <c r="M17" s="53"/>
    </row>
    <row r="18" spans="2:13" ht="9.75" customHeight="1">
      <c r="B18" s="51"/>
      <c r="C18" s="26"/>
      <c r="D18" s="26"/>
      <c r="E18" s="26"/>
      <c r="F18" s="26"/>
      <c r="G18" s="27"/>
      <c r="H18" s="32"/>
      <c r="I18" s="33"/>
      <c r="J18" s="30"/>
      <c r="K18" s="30"/>
      <c r="L18" s="30"/>
      <c r="M18" s="53"/>
    </row>
    <row r="19" spans="2:13" ht="15.75" customHeight="1">
      <c r="B19" s="51"/>
      <c r="C19" s="26"/>
      <c r="D19" s="26"/>
      <c r="E19" s="26"/>
      <c r="F19" s="26"/>
      <c r="G19" s="27"/>
      <c r="H19" s="32"/>
      <c r="I19" s="34" t="s">
        <v>203</v>
      </c>
      <c r="J19" s="30"/>
      <c r="K19" s="30"/>
      <c r="L19" s="30"/>
      <c r="M19" s="53"/>
    </row>
    <row r="20" spans="2:13" ht="15.75" customHeight="1">
      <c r="B20" s="51"/>
      <c r="C20" s="26"/>
      <c r="D20" s="26"/>
      <c r="E20" s="26"/>
      <c r="F20" s="26"/>
      <c r="G20" s="27">
        <v>4</v>
      </c>
      <c r="H20" s="32">
        <v>4</v>
      </c>
      <c r="I20" s="33" t="s">
        <v>188</v>
      </c>
      <c r="J20" s="30" t="s">
        <v>9</v>
      </c>
      <c r="K20" s="30" t="s">
        <v>172</v>
      </c>
      <c r="L20" s="37" t="s">
        <v>213</v>
      </c>
      <c r="M20" s="54" t="s">
        <v>192</v>
      </c>
    </row>
    <row r="21" spans="2:13" ht="9.75" customHeight="1">
      <c r="B21" s="51"/>
      <c r="C21" s="26"/>
      <c r="D21" s="26"/>
      <c r="E21" s="26"/>
      <c r="F21" s="26"/>
      <c r="G21" s="27"/>
      <c r="H21" s="32"/>
      <c r="I21" s="33"/>
      <c r="J21" s="30"/>
      <c r="K21" s="30"/>
      <c r="L21" s="30"/>
      <c r="M21" s="53"/>
    </row>
    <row r="22" spans="2:13" ht="15.75" customHeight="1">
      <c r="B22" s="51"/>
      <c r="C22" s="26"/>
      <c r="D22" s="26"/>
      <c r="E22" s="26"/>
      <c r="F22" s="26"/>
      <c r="G22" s="27"/>
      <c r="H22" s="32"/>
      <c r="I22" s="34" t="s">
        <v>189</v>
      </c>
      <c r="J22" s="30"/>
      <c r="K22" s="30"/>
      <c r="L22" s="30"/>
      <c r="M22" s="53"/>
    </row>
    <row r="23" spans="2:13" ht="15.75" customHeight="1">
      <c r="B23" s="51"/>
      <c r="C23" s="26"/>
      <c r="D23" s="26"/>
      <c r="E23" s="26"/>
      <c r="F23" s="26"/>
      <c r="G23" s="27">
        <v>1</v>
      </c>
      <c r="H23" s="32">
        <v>1</v>
      </c>
      <c r="I23" s="35" t="s">
        <v>190</v>
      </c>
      <c r="J23" s="30" t="s">
        <v>10</v>
      </c>
      <c r="K23" s="30" t="s">
        <v>191</v>
      </c>
      <c r="L23" s="30" t="s">
        <v>213</v>
      </c>
      <c r="M23" s="53"/>
    </row>
    <row r="24" spans="2:13" ht="9.75" customHeight="1">
      <c r="B24" s="51"/>
      <c r="C24" s="26"/>
      <c r="D24" s="26"/>
      <c r="E24" s="26"/>
      <c r="F24" s="26"/>
      <c r="G24" s="27"/>
      <c r="H24" s="32"/>
      <c r="I24" s="33"/>
      <c r="J24" s="30"/>
      <c r="K24" s="30"/>
      <c r="L24" s="30"/>
      <c r="M24" s="53"/>
    </row>
    <row r="25" spans="2:13" ht="15.75" customHeight="1">
      <c r="B25" s="51"/>
      <c r="C25" s="26"/>
      <c r="D25" s="26"/>
      <c r="E25" s="26"/>
      <c r="F25" s="26"/>
      <c r="G25" s="27"/>
      <c r="H25" s="32"/>
      <c r="I25" s="34" t="s">
        <v>193</v>
      </c>
      <c r="J25" s="30"/>
      <c r="K25" s="30"/>
      <c r="L25" s="30"/>
      <c r="M25" s="53"/>
    </row>
    <row r="26" spans="2:13" ht="15.75" customHeight="1">
      <c r="B26" s="51"/>
      <c r="C26" s="26"/>
      <c r="D26" s="26"/>
      <c r="E26" s="26"/>
      <c r="F26" s="26"/>
      <c r="G26" s="27">
        <v>1</v>
      </c>
      <c r="H26" s="32">
        <v>1</v>
      </c>
      <c r="I26" s="33" t="s">
        <v>194</v>
      </c>
      <c r="J26" s="30"/>
      <c r="K26" s="30" t="s">
        <v>191</v>
      </c>
      <c r="L26" s="30" t="s">
        <v>213</v>
      </c>
      <c r="M26" s="53"/>
    </row>
    <row r="27" spans="2:13" ht="9.75" customHeight="1">
      <c r="B27" s="51"/>
      <c r="C27" s="26"/>
      <c r="D27" s="26"/>
      <c r="E27" s="26"/>
      <c r="F27" s="26"/>
      <c r="G27" s="27"/>
      <c r="H27" s="32"/>
      <c r="I27" s="33"/>
      <c r="J27" s="30"/>
      <c r="K27" s="30"/>
      <c r="L27" s="30"/>
      <c r="M27" s="53"/>
    </row>
    <row r="28" spans="2:13" ht="15.75" customHeight="1">
      <c r="B28" s="51"/>
      <c r="C28" s="26"/>
      <c r="D28" s="26"/>
      <c r="E28" s="26"/>
      <c r="F28" s="26"/>
      <c r="G28" s="27"/>
      <c r="H28" s="32"/>
      <c r="I28" s="34" t="s">
        <v>195</v>
      </c>
      <c r="J28" s="30"/>
      <c r="K28" s="30"/>
      <c r="L28" s="30"/>
      <c r="M28" s="53"/>
    </row>
    <row r="29" spans="2:13" ht="15.75" customHeight="1">
      <c r="B29" s="51"/>
      <c r="C29" s="26"/>
      <c r="D29" s="26"/>
      <c r="E29" s="26"/>
      <c r="F29" s="26"/>
      <c r="G29" s="27">
        <v>3</v>
      </c>
      <c r="H29" s="32">
        <v>3</v>
      </c>
      <c r="I29" s="33" t="s">
        <v>196</v>
      </c>
      <c r="J29" s="30"/>
      <c r="K29" s="30" t="s">
        <v>197</v>
      </c>
      <c r="L29" s="30" t="s">
        <v>212</v>
      </c>
      <c r="M29" s="53"/>
    </row>
    <row r="30" spans="2:13" ht="9.75" customHeight="1">
      <c r="B30" s="51"/>
      <c r="C30" s="26"/>
      <c r="D30" s="26"/>
      <c r="E30" s="26"/>
      <c r="F30" s="26"/>
      <c r="G30" s="27"/>
      <c r="H30" s="32"/>
      <c r="I30" s="33"/>
      <c r="J30" s="30"/>
      <c r="K30" s="30"/>
      <c r="L30" s="30"/>
      <c r="M30" s="53"/>
    </row>
    <row r="31" spans="2:13" ht="15.75" customHeight="1">
      <c r="B31" s="51"/>
      <c r="C31" s="26"/>
      <c r="D31" s="26"/>
      <c r="E31" s="26"/>
      <c r="F31" s="26"/>
      <c r="G31" s="27"/>
      <c r="H31" s="32"/>
      <c r="I31" s="34" t="s">
        <v>198</v>
      </c>
      <c r="J31" s="30"/>
      <c r="K31" s="30"/>
      <c r="L31" s="30"/>
      <c r="M31" s="55"/>
    </row>
    <row r="32" spans="2:13" ht="15.75" customHeight="1">
      <c r="B32" s="51"/>
      <c r="C32" s="26"/>
      <c r="D32" s="26"/>
      <c r="E32" s="26"/>
      <c r="F32" s="26"/>
      <c r="G32" s="27">
        <v>2</v>
      </c>
      <c r="H32" s="32">
        <v>2</v>
      </c>
      <c r="I32" s="33" t="s">
        <v>199</v>
      </c>
      <c r="J32" s="30"/>
      <c r="K32" s="30" t="s">
        <v>200</v>
      </c>
      <c r="L32" s="30" t="s">
        <v>212</v>
      </c>
      <c r="M32" s="53"/>
    </row>
    <row r="33" spans="2:13" ht="9.75" customHeight="1">
      <c r="B33" s="51"/>
      <c r="C33" s="26"/>
      <c r="D33" s="26"/>
      <c r="E33" s="26"/>
      <c r="F33" s="26"/>
      <c r="G33" s="27"/>
      <c r="H33" s="32"/>
      <c r="I33" s="33"/>
      <c r="J33" s="30"/>
      <c r="K33" s="30"/>
      <c r="L33" s="30"/>
      <c r="M33" s="53"/>
    </row>
    <row r="34" spans="2:13" ht="15.75" customHeight="1">
      <c r="B34" s="51"/>
      <c r="C34" s="26"/>
      <c r="D34" s="26"/>
      <c r="E34" s="26"/>
      <c r="F34" s="26"/>
      <c r="G34" s="27"/>
      <c r="H34" s="32"/>
      <c r="I34" s="34" t="s">
        <v>201</v>
      </c>
      <c r="J34" s="30"/>
      <c r="K34" s="30"/>
      <c r="L34" s="30"/>
      <c r="M34" s="53"/>
    </row>
    <row r="35" spans="2:13" ht="15.75" customHeight="1">
      <c r="B35" s="51"/>
      <c r="C35" s="38"/>
      <c r="D35" s="26"/>
      <c r="E35" s="38"/>
      <c r="F35" s="26"/>
      <c r="G35" s="27">
        <v>1</v>
      </c>
      <c r="H35" s="32">
        <v>1</v>
      </c>
      <c r="I35" s="33" t="s">
        <v>202</v>
      </c>
      <c r="J35" s="30"/>
      <c r="K35" s="30" t="s">
        <v>175</v>
      </c>
      <c r="L35" s="30" t="s">
        <v>176</v>
      </c>
      <c r="M35" s="53"/>
    </row>
    <row r="36" spans="2:13" ht="15.75" customHeight="1" thickBot="1">
      <c r="B36" s="51"/>
      <c r="C36" s="38"/>
      <c r="D36" s="26"/>
      <c r="E36" s="38"/>
      <c r="F36" s="39"/>
      <c r="G36" s="63"/>
      <c r="H36" s="32"/>
      <c r="I36" s="33"/>
      <c r="J36" s="30"/>
      <c r="K36" s="30"/>
      <c r="L36" s="30"/>
      <c r="M36" s="53"/>
    </row>
    <row r="37" spans="2:13" ht="15.75" customHeight="1" thickBot="1">
      <c r="B37" s="51"/>
      <c r="C37" s="38"/>
      <c r="D37" s="26"/>
      <c r="E37" s="38"/>
      <c r="F37" s="39"/>
      <c r="G37" s="66">
        <f>SUM(G13:G36)</f>
        <v>15</v>
      </c>
      <c r="H37" s="66">
        <f>SUM(H13:H36)</f>
        <v>15</v>
      </c>
      <c r="I37" s="67" t="s">
        <v>216</v>
      </c>
      <c r="J37" s="30"/>
      <c r="K37" s="30"/>
      <c r="L37" s="30"/>
      <c r="M37" s="53"/>
    </row>
    <row r="38" spans="2:13" s="13" customFormat="1" ht="15" customHeight="1" thickBot="1" thickTop="1">
      <c r="B38" s="56"/>
      <c r="C38" s="57"/>
      <c r="D38" s="57"/>
      <c r="E38" s="57"/>
      <c r="F38" s="58"/>
      <c r="G38" s="64"/>
      <c r="H38" s="65"/>
      <c r="I38" s="59"/>
      <c r="J38" s="60"/>
      <c r="K38" s="61"/>
      <c r="L38" s="61"/>
      <c r="M38" s="62"/>
    </row>
    <row r="39" spans="2:13" s="13" customFormat="1" ht="15" customHeight="1">
      <c r="B39" s="38"/>
      <c r="C39" s="38"/>
      <c r="D39" s="38"/>
      <c r="E39" s="38"/>
      <c r="F39" s="38"/>
      <c r="G39" s="40"/>
      <c r="H39" s="40"/>
      <c r="I39" s="41"/>
      <c r="J39" s="42"/>
      <c r="K39" s="43"/>
      <c r="L39" s="44"/>
      <c r="M39" s="44"/>
    </row>
    <row r="40" spans="2:13" s="13" customFormat="1" ht="15" customHeight="1">
      <c r="B40" s="38"/>
      <c r="C40" s="38"/>
      <c r="D40" s="38"/>
      <c r="E40" s="38"/>
      <c r="F40" s="38"/>
      <c r="G40" s="40"/>
      <c r="H40" s="40"/>
      <c r="I40" s="41"/>
      <c r="J40" s="42"/>
      <c r="K40" s="43"/>
      <c r="L40" s="44"/>
      <c r="M40" s="45"/>
    </row>
  </sheetData>
  <sheetProtection/>
  <mergeCells count="11">
    <mergeCell ref="L6:L9"/>
    <mergeCell ref="M6:M9"/>
    <mergeCell ref="B3:M3"/>
    <mergeCell ref="B2:M2"/>
    <mergeCell ref="B4:M4"/>
    <mergeCell ref="B6:C9"/>
    <mergeCell ref="D6:F9"/>
    <mergeCell ref="G6:H8"/>
    <mergeCell ref="I6:I9"/>
    <mergeCell ref="J6:J9"/>
    <mergeCell ref="K6:K9"/>
  </mergeCells>
  <printOptions/>
  <pageMargins left="0.4330708661417323" right="0.2362204724409449" top="0.7874015748031497" bottom="0.3937007874015748" header="0.31496062992125984" footer="0.31496062992125984"/>
  <pageSetup firstPageNumber="11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K21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1" customWidth="1"/>
    <col min="2" max="3" width="7.00390625" style="1" customWidth="1"/>
    <col min="4" max="4" width="30.875" style="1" customWidth="1"/>
    <col min="5" max="5" width="11.125" style="1" customWidth="1"/>
    <col min="6" max="6" width="7.625" style="1" customWidth="1"/>
    <col min="7" max="7" width="15.75390625" style="1" customWidth="1"/>
    <col min="8" max="8" width="16.875" style="68" customWidth="1"/>
    <col min="9" max="9" width="9.125" style="6" customWidth="1"/>
    <col min="10" max="10" width="26.125" style="1" customWidth="1"/>
    <col min="11" max="11" width="4.75390625" style="2" customWidth="1"/>
    <col min="12" max="16384" width="9.125" style="1" customWidth="1"/>
  </cols>
  <sheetData>
    <row r="2" ht="12.75" thickBot="1"/>
    <row r="3" spans="2:11" s="9" customFormat="1" ht="12.75">
      <c r="B3" s="262" t="s">
        <v>224</v>
      </c>
      <c r="C3" s="263"/>
      <c r="D3" s="263"/>
      <c r="E3" s="263"/>
      <c r="F3" s="263"/>
      <c r="G3" s="263"/>
      <c r="H3" s="263"/>
      <c r="I3" s="263"/>
      <c r="J3" s="264"/>
      <c r="K3" s="7"/>
    </row>
    <row r="4" spans="2:11" s="9" customFormat="1" ht="12.75">
      <c r="B4" s="259" t="s">
        <v>126</v>
      </c>
      <c r="C4" s="260"/>
      <c r="D4" s="260"/>
      <c r="E4" s="260"/>
      <c r="F4" s="260"/>
      <c r="G4" s="260"/>
      <c r="H4" s="260"/>
      <c r="I4" s="260"/>
      <c r="J4" s="261"/>
      <c r="K4" s="7"/>
    </row>
    <row r="5" spans="2:11" s="9" customFormat="1" ht="13.5" thickBot="1">
      <c r="B5" s="290" t="s">
        <v>1</v>
      </c>
      <c r="C5" s="291"/>
      <c r="D5" s="291"/>
      <c r="E5" s="291"/>
      <c r="F5" s="291"/>
      <c r="G5" s="291"/>
      <c r="H5" s="291"/>
      <c r="I5" s="291"/>
      <c r="J5" s="292"/>
      <c r="K5" s="7"/>
    </row>
    <row r="6" spans="2:11" s="9" customFormat="1" ht="13.5" thickBot="1">
      <c r="B6" s="8"/>
      <c r="H6" s="10"/>
      <c r="I6" s="8"/>
      <c r="K6" s="7"/>
    </row>
    <row r="7" spans="1:11" s="9" customFormat="1" ht="12.75">
      <c r="A7" s="79"/>
      <c r="B7" s="293" t="s">
        <v>177</v>
      </c>
      <c r="C7" s="294"/>
      <c r="D7" s="286" t="s">
        <v>178</v>
      </c>
      <c r="E7" s="286" t="s">
        <v>179</v>
      </c>
      <c r="F7" s="286" t="s">
        <v>180</v>
      </c>
      <c r="G7" s="286" t="s">
        <v>181</v>
      </c>
      <c r="H7" s="286" t="s">
        <v>182</v>
      </c>
      <c r="I7" s="286" t="s">
        <v>183</v>
      </c>
      <c r="J7" s="288" t="s">
        <v>184</v>
      </c>
      <c r="K7" s="7"/>
    </row>
    <row r="8" spans="1:11" s="9" customFormat="1" ht="12.75">
      <c r="A8" s="79"/>
      <c r="B8" s="80" t="s">
        <v>7</v>
      </c>
      <c r="C8" s="11" t="s">
        <v>8</v>
      </c>
      <c r="D8" s="287"/>
      <c r="E8" s="287"/>
      <c r="F8" s="287"/>
      <c r="G8" s="287"/>
      <c r="H8" s="287"/>
      <c r="I8" s="287"/>
      <c r="J8" s="289"/>
      <c r="K8" s="7"/>
    </row>
    <row r="9" spans="1:10" ht="20.25" customHeight="1">
      <c r="A9" s="69"/>
      <c r="B9" s="81">
        <v>40</v>
      </c>
      <c r="C9" s="3"/>
      <c r="D9" s="71" t="s">
        <v>204</v>
      </c>
      <c r="E9" s="72"/>
      <c r="F9" s="70"/>
      <c r="G9" s="70"/>
      <c r="H9" s="73"/>
      <c r="I9" s="70"/>
      <c r="J9" s="82"/>
    </row>
    <row r="10" spans="1:10" ht="20.25" customHeight="1">
      <c r="A10" s="69"/>
      <c r="B10" s="83"/>
      <c r="C10" s="5"/>
      <c r="D10" s="69"/>
      <c r="E10" s="74" t="s">
        <v>93</v>
      </c>
      <c r="F10" s="74">
        <v>1991</v>
      </c>
      <c r="G10" s="75" t="s">
        <v>94</v>
      </c>
      <c r="H10" s="74" t="s">
        <v>95</v>
      </c>
      <c r="I10" s="78" t="s">
        <v>205</v>
      </c>
      <c r="J10" s="84" t="s">
        <v>162</v>
      </c>
    </row>
    <row r="11" spans="1:10" ht="20.25" customHeight="1">
      <c r="A11" s="69"/>
      <c r="B11" s="85"/>
      <c r="C11" s="4"/>
      <c r="D11" s="76"/>
      <c r="E11" s="74" t="s">
        <v>96</v>
      </c>
      <c r="F11" s="74">
        <v>1997</v>
      </c>
      <c r="G11" s="75" t="s">
        <v>209</v>
      </c>
      <c r="H11" s="74" t="s">
        <v>97</v>
      </c>
      <c r="I11" s="78" t="s">
        <v>217</v>
      </c>
      <c r="J11" s="84" t="s">
        <v>162</v>
      </c>
    </row>
    <row r="12" spans="1:10" ht="20.25" customHeight="1">
      <c r="A12" s="69"/>
      <c r="B12" s="85"/>
      <c r="C12" s="4"/>
      <c r="D12" s="76"/>
      <c r="E12" s="74" t="s">
        <v>98</v>
      </c>
      <c r="F12" s="74">
        <v>2004</v>
      </c>
      <c r="G12" s="75" t="s">
        <v>208</v>
      </c>
      <c r="H12" s="74" t="s">
        <v>99</v>
      </c>
      <c r="I12" s="78" t="s">
        <v>218</v>
      </c>
      <c r="J12" s="84" t="s">
        <v>162</v>
      </c>
    </row>
    <row r="13" spans="1:10" ht="20.25" customHeight="1">
      <c r="A13" s="69"/>
      <c r="B13" s="85"/>
      <c r="C13" s="4"/>
      <c r="D13" s="77"/>
      <c r="E13" s="74" t="s">
        <v>100</v>
      </c>
      <c r="F13" s="74">
        <v>2004</v>
      </c>
      <c r="G13" s="75" t="s">
        <v>208</v>
      </c>
      <c r="H13" s="74" t="s">
        <v>99</v>
      </c>
      <c r="I13" s="78" t="s">
        <v>206</v>
      </c>
      <c r="J13" s="84" t="s">
        <v>162</v>
      </c>
    </row>
    <row r="14" spans="1:10" ht="20.25" customHeight="1">
      <c r="A14" s="69"/>
      <c r="B14" s="85"/>
      <c r="C14" s="4"/>
      <c r="D14" s="77"/>
      <c r="E14" s="74" t="s">
        <v>101</v>
      </c>
      <c r="F14" s="74">
        <v>2005</v>
      </c>
      <c r="G14" s="75" t="s">
        <v>102</v>
      </c>
      <c r="H14" s="74" t="s">
        <v>99</v>
      </c>
      <c r="I14" s="78" t="s">
        <v>207</v>
      </c>
      <c r="J14" s="84" t="s">
        <v>162</v>
      </c>
    </row>
    <row r="15" spans="1:10" ht="20.25" customHeight="1">
      <c r="A15" s="69"/>
      <c r="B15" s="85"/>
      <c r="C15" s="4"/>
      <c r="D15" s="77"/>
      <c r="E15" s="74" t="s">
        <v>103</v>
      </c>
      <c r="F15" s="74">
        <v>2005</v>
      </c>
      <c r="G15" s="75" t="s">
        <v>102</v>
      </c>
      <c r="H15" s="74" t="s">
        <v>99</v>
      </c>
      <c r="I15" s="78" t="s">
        <v>219</v>
      </c>
      <c r="J15" s="84" t="s">
        <v>162</v>
      </c>
    </row>
    <row r="16" spans="1:10" ht="20.25" customHeight="1">
      <c r="A16" s="69"/>
      <c r="B16" s="85"/>
      <c r="C16" s="4"/>
      <c r="D16" s="77"/>
      <c r="E16" s="74" t="s">
        <v>104</v>
      </c>
      <c r="F16" s="74">
        <v>2006</v>
      </c>
      <c r="G16" s="75" t="s">
        <v>102</v>
      </c>
      <c r="H16" s="74" t="s">
        <v>99</v>
      </c>
      <c r="I16" s="78" t="s">
        <v>219</v>
      </c>
      <c r="J16" s="84" t="s">
        <v>162</v>
      </c>
    </row>
    <row r="17" spans="1:10" ht="20.25" customHeight="1">
      <c r="A17" s="69"/>
      <c r="B17" s="85"/>
      <c r="C17" s="4"/>
      <c r="D17" s="77"/>
      <c r="E17" s="74" t="s">
        <v>105</v>
      </c>
      <c r="F17" s="74">
        <v>2008</v>
      </c>
      <c r="G17" s="75" t="s">
        <v>102</v>
      </c>
      <c r="H17" s="74" t="s">
        <v>99</v>
      </c>
      <c r="I17" s="78" t="s">
        <v>220</v>
      </c>
      <c r="J17" s="84" t="s">
        <v>162</v>
      </c>
    </row>
    <row r="18" spans="1:10" ht="20.25" customHeight="1">
      <c r="A18" s="69"/>
      <c r="B18" s="85"/>
      <c r="C18" s="4"/>
      <c r="D18" s="77"/>
      <c r="E18" s="74" t="s">
        <v>106</v>
      </c>
      <c r="F18" s="74">
        <v>2008</v>
      </c>
      <c r="G18" s="75" t="s">
        <v>102</v>
      </c>
      <c r="H18" s="74" t="s">
        <v>99</v>
      </c>
      <c r="I18" s="78" t="s">
        <v>220</v>
      </c>
      <c r="J18" s="84" t="s">
        <v>162</v>
      </c>
    </row>
    <row r="19" spans="1:10" ht="20.25" customHeight="1">
      <c r="A19" s="69"/>
      <c r="B19" s="85"/>
      <c r="C19" s="4"/>
      <c r="D19" s="77"/>
      <c r="E19" s="74" t="s">
        <v>107</v>
      </c>
      <c r="F19" s="74">
        <v>2010</v>
      </c>
      <c r="G19" s="75" t="s">
        <v>210</v>
      </c>
      <c r="H19" s="74" t="s">
        <v>95</v>
      </c>
      <c r="I19" s="78" t="s">
        <v>205</v>
      </c>
      <c r="J19" s="84" t="s">
        <v>162</v>
      </c>
    </row>
    <row r="20" spans="1:10" ht="20.25" customHeight="1">
      <c r="A20" s="69"/>
      <c r="B20" s="85"/>
      <c r="C20" s="4"/>
      <c r="D20" s="77"/>
      <c r="E20" s="74" t="s">
        <v>127</v>
      </c>
      <c r="F20" s="74">
        <v>2013</v>
      </c>
      <c r="G20" s="75" t="s">
        <v>211</v>
      </c>
      <c r="H20" s="74" t="s">
        <v>99</v>
      </c>
      <c r="I20" s="78" t="s">
        <v>221</v>
      </c>
      <c r="J20" s="84" t="s">
        <v>162</v>
      </c>
    </row>
    <row r="21" spans="1:10" ht="20.25" customHeight="1" thickBot="1">
      <c r="A21" s="69"/>
      <c r="B21" s="86"/>
      <c r="C21" s="87"/>
      <c r="D21" s="88"/>
      <c r="E21" s="89"/>
      <c r="F21" s="89"/>
      <c r="G21" s="90"/>
      <c r="H21" s="89"/>
      <c r="I21" s="91"/>
      <c r="J21" s="92"/>
    </row>
    <row r="22" ht="20.25" customHeight="1"/>
  </sheetData>
  <sheetProtection/>
  <mergeCells count="11">
    <mergeCell ref="B3:J3"/>
    <mergeCell ref="B5:J5"/>
    <mergeCell ref="B7:C7"/>
    <mergeCell ref="D7:D8"/>
    <mergeCell ref="E7:E8"/>
    <mergeCell ref="F7:F8"/>
    <mergeCell ref="G7:G8"/>
    <mergeCell ref="H7:H8"/>
    <mergeCell ref="J7:J8"/>
    <mergeCell ref="B4:J4"/>
    <mergeCell ref="I7:I8"/>
  </mergeCells>
  <printOptions/>
  <pageMargins left="0.4330708661417323" right="0.2362204724409449" top="0.9448818897637796" bottom="0.7480314960629921" header="0.31496062992125984" footer="0.31496062992125984"/>
  <pageSetup firstPageNumber="12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 GUVENER</dc:creator>
  <cp:keywords/>
  <dc:description/>
  <cp:lastModifiedBy>gamze.yucelen</cp:lastModifiedBy>
  <cp:lastPrinted>2016-02-01T12:59:18Z</cp:lastPrinted>
  <dcterms:created xsi:type="dcterms:W3CDTF">2010-05-24T08:32:32Z</dcterms:created>
  <dcterms:modified xsi:type="dcterms:W3CDTF">2016-02-24T11:41:06Z</dcterms:modified>
  <cp:category/>
  <cp:version/>
  <cp:contentType/>
  <cp:contentStatus/>
</cp:coreProperties>
</file>